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rancieli.anzilieiro\Desktop\"/>
    </mc:Choice>
  </mc:AlternateContent>
  <bookViews>
    <workbookView xWindow="0" yWindow="0" windowWidth="28800" windowHeight="12345" activeTab="4"/>
  </bookViews>
  <sheets>
    <sheet name="Orcamento" sheetId="1" r:id="rId1"/>
    <sheet name="Cronograma" sheetId="2" r:id="rId2"/>
    <sheet name="BDI_UFFS" sheetId="3" r:id="rId3"/>
    <sheet name="BDI_EMPRESA" sheetId="4" r:id="rId4"/>
    <sheet name="Composicoes" sheetId="5" r:id="rId5"/>
  </sheets>
  <definedNames>
    <definedName name="_xlnm.Print_Area" localSheetId="3">BDI_EMPRESA!$A$1:$I$56</definedName>
    <definedName name="_xlnm.Print_Area" localSheetId="2">BDI_UFFS!$A$1:$I$56</definedName>
    <definedName name="_xlnm.Print_Area" localSheetId="4">Composicoes!$A$1:$H$800</definedName>
    <definedName name="_xlnm.Print_Area" localSheetId="1">Cronograma!$A$1:$L$29</definedName>
    <definedName name="_xlnm.Print_Area" localSheetId="0">Orcamento!$A$1:$L$213</definedName>
    <definedName name="_xlnm.Print_Titles" localSheetId="0">Orcamento!$1:$11</definedName>
  </definedNames>
  <calcPr calcId="162913"/>
</workbook>
</file>

<file path=xl/calcChain.xml><?xml version="1.0" encoding="utf-8"?>
<calcChain xmlns="http://schemas.openxmlformats.org/spreadsheetml/2006/main">
  <c r="J31" i="1" l="1"/>
  <c r="K31" i="1"/>
  <c r="G15" i="1"/>
  <c r="G16" i="1"/>
  <c r="H16" i="1" s="1"/>
  <c r="H18" i="1" s="1"/>
  <c r="J30" i="1"/>
  <c r="K30" i="1" s="1"/>
  <c r="G31" i="1"/>
  <c r="H31" i="1"/>
  <c r="G190" i="1"/>
  <c r="H190" i="1"/>
  <c r="H191" i="1" s="1"/>
  <c r="H189" i="1" s="1"/>
  <c r="C18" i="2" s="1"/>
  <c r="G186" i="1"/>
  <c r="H186" i="1" s="1"/>
  <c r="G185" i="1"/>
  <c r="H185" i="1" s="1"/>
  <c r="G184" i="1"/>
  <c r="H184" i="1" s="1"/>
  <c r="G183" i="1"/>
  <c r="H183" i="1" s="1"/>
  <c r="G182" i="1"/>
  <c r="H182" i="1" s="1"/>
  <c r="G181" i="1"/>
  <c r="H181" i="1" s="1"/>
  <c r="G180" i="1"/>
  <c r="H180" i="1" s="1"/>
  <c r="G179" i="1"/>
  <c r="H179" i="1" s="1"/>
  <c r="G175" i="1"/>
  <c r="H175" i="1" s="1"/>
  <c r="G174" i="1"/>
  <c r="H174" i="1" s="1"/>
  <c r="G173" i="1"/>
  <c r="H173" i="1" s="1"/>
  <c r="G172" i="1"/>
  <c r="H172" i="1" s="1"/>
  <c r="G171" i="1"/>
  <c r="H171" i="1" s="1"/>
  <c r="G170" i="1"/>
  <c r="H170" i="1" s="1"/>
  <c r="G169" i="1"/>
  <c r="H169" i="1" s="1"/>
  <c r="G168" i="1"/>
  <c r="G167" i="1"/>
  <c r="H167" i="1"/>
  <c r="G166" i="1"/>
  <c r="H166" i="1"/>
  <c r="G165" i="1"/>
  <c r="H165" i="1"/>
  <c r="H176" i="1" s="1"/>
  <c r="G161" i="1"/>
  <c r="H161" i="1"/>
  <c r="G160" i="1"/>
  <c r="G159" i="1"/>
  <c r="H159" i="1" s="1"/>
  <c r="G158" i="1"/>
  <c r="H158" i="1" s="1"/>
  <c r="G157" i="1"/>
  <c r="G156" i="1"/>
  <c r="G155" i="1"/>
  <c r="G154" i="1"/>
  <c r="H154" i="1"/>
  <c r="G153" i="1"/>
  <c r="G149" i="1"/>
  <c r="H149" i="1" s="1"/>
  <c r="G148" i="1"/>
  <c r="H148" i="1" s="1"/>
  <c r="G147" i="1"/>
  <c r="H147" i="1" s="1"/>
  <c r="G143" i="1"/>
  <c r="H143" i="1" s="1"/>
  <c r="G142" i="1"/>
  <c r="H142" i="1" s="1"/>
  <c r="G141" i="1"/>
  <c r="H141" i="1" s="1"/>
  <c r="G137" i="1"/>
  <c r="H137" i="1" s="1"/>
  <c r="G136" i="1"/>
  <c r="H136" i="1" s="1"/>
  <c r="G135" i="1"/>
  <c r="G129" i="1"/>
  <c r="H129" i="1"/>
  <c r="G128" i="1"/>
  <c r="H128" i="1"/>
  <c r="G127" i="1"/>
  <c r="G123" i="1"/>
  <c r="H123" i="1" s="1"/>
  <c r="G122" i="1"/>
  <c r="H122" i="1" s="1"/>
  <c r="G121" i="1"/>
  <c r="H121" i="1" s="1"/>
  <c r="H124" i="1" s="1"/>
  <c r="G117" i="1"/>
  <c r="H117" i="1" s="1"/>
  <c r="G116" i="1"/>
  <c r="H116" i="1" s="1"/>
  <c r="G115" i="1"/>
  <c r="H115" i="1" s="1"/>
  <c r="G114" i="1"/>
  <c r="H114" i="1" s="1"/>
  <c r="G113" i="1"/>
  <c r="H113" i="1" s="1"/>
  <c r="G112" i="1"/>
  <c r="H112" i="1" s="1"/>
  <c r="G111" i="1"/>
  <c r="H111" i="1" s="1"/>
  <c r="G110" i="1"/>
  <c r="H110" i="1" s="1"/>
  <c r="H118" i="1" s="1"/>
  <c r="G106" i="1"/>
  <c r="H106" i="1" s="1"/>
  <c r="G105" i="1"/>
  <c r="H105" i="1" s="1"/>
  <c r="G104" i="1"/>
  <c r="H104" i="1" s="1"/>
  <c r="G103" i="1"/>
  <c r="H103" i="1" s="1"/>
  <c r="G102" i="1"/>
  <c r="H102" i="1" s="1"/>
  <c r="G101" i="1"/>
  <c r="H101" i="1" s="1"/>
  <c r="G100" i="1"/>
  <c r="G99" i="1"/>
  <c r="H99" i="1" s="1"/>
  <c r="H107" i="1" s="1"/>
  <c r="G95" i="1"/>
  <c r="H95" i="1" s="1"/>
  <c r="G94" i="1"/>
  <c r="G93" i="1"/>
  <c r="G89" i="1"/>
  <c r="H89" i="1" s="1"/>
  <c r="G88" i="1"/>
  <c r="H88" i="1" s="1"/>
  <c r="G87" i="1"/>
  <c r="H87" i="1" s="1"/>
  <c r="G83" i="1"/>
  <c r="H83" i="1" s="1"/>
  <c r="G82" i="1"/>
  <c r="H82" i="1" s="1"/>
  <c r="G81" i="1"/>
  <c r="H81" i="1" s="1"/>
  <c r="G78" i="1"/>
  <c r="G77" i="1"/>
  <c r="H77" i="1"/>
  <c r="G74" i="1"/>
  <c r="H74" i="1"/>
  <c r="G73" i="1"/>
  <c r="H73" i="1"/>
  <c r="G68" i="1"/>
  <c r="H68" i="1"/>
  <c r="G67" i="1"/>
  <c r="H67" i="1"/>
  <c r="G66" i="1"/>
  <c r="H66" i="1"/>
  <c r="G63" i="1"/>
  <c r="H63" i="1"/>
  <c r="G62" i="1"/>
  <c r="H62" i="1"/>
  <c r="H69" i="1" s="1"/>
  <c r="G57" i="1"/>
  <c r="H57" i="1"/>
  <c r="G56" i="1"/>
  <c r="H56" i="1"/>
  <c r="G55" i="1"/>
  <c r="H55" i="1" s="1"/>
  <c r="G52" i="1"/>
  <c r="H52" i="1" s="1"/>
  <c r="H58" i="1" s="1"/>
  <c r="G51" i="1"/>
  <c r="H51" i="1" s="1"/>
  <c r="G46" i="1"/>
  <c r="H46" i="1" s="1"/>
  <c r="G45" i="1"/>
  <c r="H45" i="1" s="1"/>
  <c r="G44" i="1"/>
  <c r="H44" i="1" s="1"/>
  <c r="H47" i="1" s="1"/>
  <c r="G40" i="1"/>
  <c r="H40" i="1" s="1"/>
  <c r="G39" i="1"/>
  <c r="H39" i="1" s="1"/>
  <c r="G38" i="1"/>
  <c r="H38" i="1" s="1"/>
  <c r="G35" i="1"/>
  <c r="H35" i="1" s="1"/>
  <c r="G34" i="1"/>
  <c r="H34" i="1" s="1"/>
  <c r="G30" i="1"/>
  <c r="H30" i="1"/>
  <c r="G23" i="1"/>
  <c r="H23" i="1"/>
  <c r="G22" i="1"/>
  <c r="H22" i="1"/>
  <c r="G21" i="1"/>
  <c r="H21" i="1"/>
  <c r="H24" i="1" s="1"/>
  <c r="G17" i="1"/>
  <c r="H17" i="1"/>
  <c r="H15" i="1"/>
  <c r="A47" i="4"/>
  <c r="H34" i="4"/>
  <c r="H40" i="4" s="1"/>
  <c r="H43" i="4"/>
  <c r="H34" i="3"/>
  <c r="H40" i="3"/>
  <c r="H43" i="3" s="1"/>
  <c r="I8" i="1" s="1"/>
  <c r="A22" i="2"/>
  <c r="H100" i="1"/>
  <c r="H155" i="1"/>
  <c r="H78" i="1"/>
  <c r="A47" i="3"/>
  <c r="L14" i="2"/>
  <c r="L15" i="2"/>
  <c r="L16" i="2"/>
  <c r="L17" i="2"/>
  <c r="L18" i="2"/>
  <c r="L13" i="2"/>
  <c r="B18" i="2"/>
  <c r="B17" i="2"/>
  <c r="B16" i="2"/>
  <c r="B15" i="2"/>
  <c r="B14" i="2"/>
  <c r="B13" i="2"/>
  <c r="H168" i="1"/>
  <c r="H156" i="1"/>
  <c r="H157" i="1"/>
  <c r="H162" i="1" s="1"/>
  <c r="H160" i="1"/>
  <c r="H153" i="1"/>
  <c r="H135" i="1"/>
  <c r="H127" i="1"/>
  <c r="H94" i="1"/>
  <c r="H93" i="1"/>
  <c r="J167" i="1"/>
  <c r="K167" i="1" s="1"/>
  <c r="J73" i="1"/>
  <c r="K73" i="1" s="1"/>
  <c r="J44" i="1"/>
  <c r="K44" i="1" s="1"/>
  <c r="J128" i="1"/>
  <c r="K128" i="1" s="1"/>
  <c r="J117" i="1"/>
  <c r="K117" i="1" s="1"/>
  <c r="J112" i="1"/>
  <c r="K112" i="1" s="1"/>
  <c r="J115" i="1"/>
  <c r="K115" i="1" s="1"/>
  <c r="J135" i="1"/>
  <c r="K135" i="1" s="1"/>
  <c r="K138" i="1" s="1"/>
  <c r="L138" i="1" s="1"/>
  <c r="J78" i="1"/>
  <c r="K78" i="1" s="1"/>
  <c r="J127" i="1"/>
  <c r="K127" i="1" s="1"/>
  <c r="J45" i="1"/>
  <c r="K45" i="1" s="1"/>
  <c r="J103" i="1"/>
  <c r="K103" i="1" s="1"/>
  <c r="J173" i="1"/>
  <c r="K173" i="1" s="1"/>
  <c r="J122" i="1"/>
  <c r="K122" i="1" s="1"/>
  <c r="J16" i="1"/>
  <c r="K16" i="1" s="1"/>
  <c r="J21" i="1"/>
  <c r="K21" i="1" s="1"/>
  <c r="K24" i="1" s="1"/>
  <c r="J88" i="1"/>
  <c r="K88" i="1" s="1"/>
  <c r="J46" i="1"/>
  <c r="K46" i="1" s="1"/>
  <c r="J99" i="1"/>
  <c r="K99" i="1" s="1"/>
  <c r="J104" i="1"/>
  <c r="K104" i="1" s="1"/>
  <c r="J142" i="1"/>
  <c r="K142" i="1" s="1"/>
  <c r="J68" i="1"/>
  <c r="K68" i="1" s="1"/>
  <c r="J143" i="1"/>
  <c r="K143" i="1" s="1"/>
  <c r="J17" i="1"/>
  <c r="K17" i="1" s="1"/>
  <c r="K18" i="1" s="1"/>
  <c r="F18" i="2"/>
  <c r="H130" i="1"/>
  <c r="H96" i="1"/>
  <c r="H20" i="1"/>
  <c r="C14" i="2" s="1"/>
  <c r="J137" i="1"/>
  <c r="K137" i="1" s="1"/>
  <c r="J95" i="1"/>
  <c r="K95" i="1" s="1"/>
  <c r="K96" i="1" s="1"/>
  <c r="L96" i="1" s="1"/>
  <c r="J35" i="1"/>
  <c r="K35" i="1" s="1"/>
  <c r="J123" i="1"/>
  <c r="K123" i="1" s="1"/>
  <c r="K124" i="1" s="1"/>
  <c r="L124" i="1" s="1"/>
  <c r="J77" i="1"/>
  <c r="K77" i="1" s="1"/>
  <c r="J174" i="1"/>
  <c r="K174" i="1" s="1"/>
  <c r="J165" i="1"/>
  <c r="K165" i="1" s="1"/>
  <c r="J55" i="1"/>
  <c r="K55" i="1"/>
  <c r="J161" i="1"/>
  <c r="K161" i="1"/>
  <c r="J175" i="1"/>
  <c r="K175" i="1"/>
  <c r="J100" i="1"/>
  <c r="K100" i="1"/>
  <c r="J180" i="1"/>
  <c r="K180" i="1"/>
  <c r="J82" i="1"/>
  <c r="K82" i="1"/>
  <c r="J106" i="1"/>
  <c r="K106" i="1"/>
  <c r="J172" i="1"/>
  <c r="K172" i="1"/>
  <c r="J116" i="1"/>
  <c r="K116" i="1"/>
  <c r="J171" i="1"/>
  <c r="K171" i="1"/>
  <c r="K176" i="1" s="1"/>
  <c r="L176" i="1" s="1"/>
  <c r="J153" i="1"/>
  <c r="K153" i="1"/>
  <c r="J39" i="1"/>
  <c r="K39" i="1"/>
  <c r="J34" i="1"/>
  <c r="K34" i="1"/>
  <c r="J102" i="1"/>
  <c r="K102" i="1"/>
  <c r="J111" i="1"/>
  <c r="K111" i="1"/>
  <c r="J83" i="1"/>
  <c r="K83" i="1" s="1"/>
  <c r="J183" i="1"/>
  <c r="K183" i="1" s="1"/>
  <c r="J66" i="1"/>
  <c r="K66" i="1" s="1"/>
  <c r="J63" i="1"/>
  <c r="K63" i="1"/>
  <c r="J179" i="1"/>
  <c r="K179" i="1"/>
  <c r="J105" i="1"/>
  <c r="K105" i="1"/>
  <c r="J182" i="1"/>
  <c r="K182" i="1"/>
  <c r="J159" i="1"/>
  <c r="K159" i="1" s="1"/>
  <c r="J74" i="1"/>
  <c r="K74" i="1" s="1"/>
  <c r="J56" i="1"/>
  <c r="K56" i="1" s="1"/>
  <c r="J136" i="1"/>
  <c r="K136" i="1" s="1"/>
  <c r="J156" i="1"/>
  <c r="K156" i="1"/>
  <c r="J67" i="1"/>
  <c r="K67" i="1"/>
  <c r="J170" i="1"/>
  <c r="K170" i="1"/>
  <c r="J184" i="1"/>
  <c r="K184" i="1"/>
  <c r="J15" i="1"/>
  <c r="K15" i="1"/>
  <c r="J157" i="1"/>
  <c r="K157" i="1"/>
  <c r="J52" i="1"/>
  <c r="K52" i="1"/>
  <c r="J149" i="1"/>
  <c r="K149" i="1"/>
  <c r="J93" i="1"/>
  <c r="K93" i="1"/>
  <c r="J38" i="1"/>
  <c r="K38" i="1"/>
  <c r="J166" i="1"/>
  <c r="K166" i="1"/>
  <c r="J94" i="1"/>
  <c r="K94" i="1"/>
  <c r="J185" i="1"/>
  <c r="K185" i="1"/>
  <c r="J186" i="1"/>
  <c r="K186" i="1"/>
  <c r="J169" i="1"/>
  <c r="K169" i="1"/>
  <c r="J23" i="1"/>
  <c r="K23" i="1"/>
  <c r="J154" i="1"/>
  <c r="K154" i="1"/>
  <c r="J22" i="1"/>
  <c r="K22" i="1"/>
  <c r="J168" i="1"/>
  <c r="K168" i="1"/>
  <c r="J87" i="1"/>
  <c r="K87" i="1"/>
  <c r="J160" i="1"/>
  <c r="K160" i="1" s="1"/>
  <c r="J129" i="1"/>
  <c r="K129" i="1" s="1"/>
  <c r="J158" i="1"/>
  <c r="K158" i="1" s="1"/>
  <c r="J147" i="1"/>
  <c r="K147" i="1" s="1"/>
  <c r="J113" i="1"/>
  <c r="K113" i="1"/>
  <c r="J62" i="1"/>
  <c r="K62" i="1"/>
  <c r="K69" i="1" s="1"/>
  <c r="L69" i="1" s="1"/>
  <c r="J40" i="1"/>
  <c r="K40" i="1"/>
  <c r="J155" i="1"/>
  <c r="K155" i="1"/>
  <c r="K162" i="1" s="1"/>
  <c r="L162" i="1" s="1"/>
  <c r="J121" i="1"/>
  <c r="K121" i="1"/>
  <c r="J89" i="1"/>
  <c r="K89" i="1"/>
  <c r="J81" i="1"/>
  <c r="K81" i="1"/>
  <c r="J190" i="1"/>
  <c r="K190" i="1"/>
  <c r="K191" i="1" s="1"/>
  <c r="K189" i="1" s="1"/>
  <c r="J101" i="1"/>
  <c r="K101" i="1" s="1"/>
  <c r="J57" i="1"/>
  <c r="K57" i="1"/>
  <c r="J148" i="1"/>
  <c r="K148" i="1" s="1"/>
  <c r="K150" i="1" s="1"/>
  <c r="L150" i="1" s="1"/>
  <c r="J51" i="1"/>
  <c r="K51" i="1"/>
  <c r="K58" i="1"/>
  <c r="J141" i="1"/>
  <c r="K141" i="1" s="1"/>
  <c r="K144" i="1"/>
  <c r="L144" i="1" s="1"/>
  <c r="J114" i="1"/>
  <c r="K114" i="1"/>
  <c r="J110" i="1"/>
  <c r="K110" i="1"/>
  <c r="K118" i="1" s="1"/>
  <c r="J181" i="1"/>
  <c r="K181" i="1"/>
  <c r="K47" i="1"/>
  <c r="L47" i="1" s="1"/>
  <c r="K84" i="1"/>
  <c r="L84" i="1" s="1"/>
  <c r="L78" i="1"/>
  <c r="L106" i="1"/>
  <c r="L45" i="1"/>
  <c r="L94" i="1"/>
  <c r="L111" i="1"/>
  <c r="L186" i="1"/>
  <c r="L149" i="1"/>
  <c r="L141" i="1"/>
  <c r="L181" i="1"/>
  <c r="L57" i="1"/>
  <c r="L93" i="1"/>
  <c r="L116" i="1"/>
  <c r="L171" i="1"/>
  <c r="L115" i="1"/>
  <c r="L127" i="1"/>
  <c r="L52" i="1"/>
  <c r="L135" i="1"/>
  <c r="L31" i="1"/>
  <c r="L34" i="1"/>
  <c r="L121" i="1"/>
  <c r="L167" i="1"/>
  <c r="L180" i="1"/>
  <c r="L89" i="1"/>
  <c r="L81" i="1"/>
  <c r="L172" i="1"/>
  <c r="L15" i="1"/>
  <c r="L169" i="1"/>
  <c r="L23" i="1"/>
  <c r="L110" i="1"/>
  <c r="L83" i="1"/>
  <c r="L148" i="1"/>
  <c r="L44" i="1"/>
  <c r="L117" i="1"/>
  <c r="L82" i="1"/>
  <c r="L99" i="1"/>
  <c r="L136" i="1"/>
  <c r="L46" i="1"/>
  <c r="L185" i="1"/>
  <c r="L22" i="1"/>
  <c r="L62" i="1"/>
  <c r="L112" i="1"/>
  <c r="L39" i="1"/>
  <c r="L184" i="1"/>
  <c r="L128" i="1"/>
  <c r="L95" i="1"/>
  <c r="L55" i="1"/>
  <c r="L103" i="1"/>
  <c r="L105" i="1"/>
  <c r="L156" i="1"/>
  <c r="L101" i="1"/>
  <c r="L38" i="1"/>
  <c r="L68" i="1"/>
  <c r="L88" i="1"/>
  <c r="L113" i="1"/>
  <c r="L137" i="1"/>
  <c r="L21" i="1"/>
  <c r="L191" i="1"/>
  <c r="L30" i="1"/>
  <c r="L173" i="1"/>
  <c r="L154" i="1"/>
  <c r="L100" i="1"/>
  <c r="L56" i="1"/>
  <c r="L155" i="1"/>
  <c r="L63" i="1"/>
  <c r="L142" i="1"/>
  <c r="L153" i="1"/>
  <c r="L147" i="1"/>
  <c r="L87" i="1"/>
  <c r="L190" i="1"/>
  <c r="L166" i="1"/>
  <c r="L174" i="1"/>
  <c r="L114" i="1"/>
  <c r="L170" i="1"/>
  <c r="L35" i="1"/>
  <c r="L17" i="1"/>
  <c r="L179" i="1"/>
  <c r="L157" i="1"/>
  <c r="L161" i="1"/>
  <c r="L67" i="1"/>
  <c r="L159" i="1"/>
  <c r="L129" i="1"/>
  <c r="L143" i="1"/>
  <c r="L158" i="1"/>
  <c r="L51" i="1"/>
  <c r="L168" i="1"/>
  <c r="L16" i="1"/>
  <c r="L73" i="1"/>
  <c r="L175" i="1"/>
  <c r="L77" i="1"/>
  <c r="L122" i="1"/>
  <c r="L66" i="1"/>
  <c r="L40" i="1"/>
  <c r="L102" i="1"/>
  <c r="L182" i="1"/>
  <c r="L104" i="1"/>
  <c r="L165" i="1"/>
  <c r="L58" i="1"/>
  <c r="L118" i="1"/>
  <c r="H41" i="1" l="1"/>
  <c r="L189" i="1"/>
  <c r="L18" i="1"/>
  <c r="K14" i="1"/>
  <c r="L14" i="1" s="1"/>
  <c r="K20" i="1"/>
  <c r="L20" i="1" s="1"/>
  <c r="L24" i="1"/>
  <c r="L123" i="1"/>
  <c r="K132" i="1"/>
  <c r="L132" i="1" s="1"/>
  <c r="H14" i="1"/>
  <c r="K90" i="1"/>
  <c r="L90" i="1" s="1"/>
  <c r="J14" i="2"/>
  <c r="H14" i="2"/>
  <c r="K14" i="2" s="1"/>
  <c r="F14" i="2"/>
  <c r="K107" i="1"/>
  <c r="L107" i="1" s="1"/>
  <c r="H138" i="1"/>
  <c r="L183" i="1"/>
  <c r="K187" i="1"/>
  <c r="K130" i="1"/>
  <c r="L130" i="1" s="1"/>
  <c r="H84" i="1"/>
  <c r="H90" i="1"/>
  <c r="H150" i="1"/>
  <c r="H187" i="1"/>
  <c r="H18" i="2"/>
  <c r="J18" i="2"/>
  <c r="K18" i="2" s="1"/>
  <c r="L160" i="1"/>
  <c r="L74" i="1"/>
  <c r="H144" i="1"/>
  <c r="K41" i="1"/>
  <c r="L41" i="1" l="1"/>
  <c r="K26" i="1"/>
  <c r="L26" i="1" s="1"/>
  <c r="H132" i="1"/>
  <c r="K178" i="1"/>
  <c r="L187" i="1"/>
  <c r="H178" i="1"/>
  <c r="C13" i="2"/>
  <c r="H26" i="1"/>
  <c r="C16" i="2" l="1"/>
  <c r="L178" i="1"/>
  <c r="L193" i="1" s="1"/>
  <c r="K193" i="1"/>
  <c r="C15" i="2"/>
  <c r="J13" i="2"/>
  <c r="F13" i="2"/>
  <c r="H13" i="2"/>
  <c r="C17" i="2"/>
  <c r="C19" i="2" s="1"/>
  <c r="H193" i="1"/>
  <c r="D14" i="2" l="1"/>
  <c r="D18" i="2"/>
  <c r="D13" i="2"/>
  <c r="K13" i="2"/>
  <c r="I157" i="1"/>
  <c r="I128" i="1"/>
  <c r="I21" i="1"/>
  <c r="I57" i="1"/>
  <c r="I15" i="1"/>
  <c r="I39" i="1"/>
  <c r="I105" i="1"/>
  <c r="I69" i="1"/>
  <c r="I81" i="1"/>
  <c r="I136" i="1"/>
  <c r="I154" i="1"/>
  <c r="I51" i="1"/>
  <c r="I77" i="1"/>
  <c r="I148" i="1"/>
  <c r="I182" i="1"/>
  <c r="I93" i="1"/>
  <c r="I115" i="1"/>
  <c r="I87" i="1"/>
  <c r="I180" i="1"/>
  <c r="I94" i="1"/>
  <c r="I46" i="1"/>
  <c r="I45" i="1"/>
  <c r="I62" i="1"/>
  <c r="I173" i="1"/>
  <c r="I121" i="1"/>
  <c r="I124" i="1"/>
  <c r="I107" i="1"/>
  <c r="I47" i="1"/>
  <c r="I158" i="1"/>
  <c r="I74" i="1"/>
  <c r="I172" i="1"/>
  <c r="I171" i="1"/>
  <c r="I22" i="1"/>
  <c r="I100" i="1"/>
  <c r="I183" i="1"/>
  <c r="I55" i="1"/>
  <c r="I17" i="1"/>
  <c r="I156" i="1"/>
  <c r="I191" i="1"/>
  <c r="I143" i="1"/>
  <c r="I153" i="1"/>
  <c r="I161" i="1"/>
  <c r="I141" i="1"/>
  <c r="I40" i="1"/>
  <c r="I175" i="1"/>
  <c r="I111" i="1"/>
  <c r="I147" i="1"/>
  <c r="I155" i="1"/>
  <c r="I137" i="1"/>
  <c r="I83" i="1"/>
  <c r="I20" i="1"/>
  <c r="I38" i="1"/>
  <c r="I127" i="1"/>
  <c r="I73" i="1"/>
  <c r="I174" i="1"/>
  <c r="I189" i="1"/>
  <c r="I78" i="1"/>
  <c r="I123" i="1"/>
  <c r="I168" i="1"/>
  <c r="I135" i="1"/>
  <c r="I30" i="1"/>
  <c r="I166" i="1"/>
  <c r="I68" i="1"/>
  <c r="I101" i="1"/>
  <c r="I160" i="1"/>
  <c r="I88" i="1"/>
  <c r="I169" i="1"/>
  <c r="I56" i="1"/>
  <c r="I102" i="1"/>
  <c r="I190" i="1"/>
  <c r="I116" i="1"/>
  <c r="I63" i="1"/>
  <c r="I24" i="1"/>
  <c r="I104" i="1"/>
  <c r="I66" i="1"/>
  <c r="I31" i="1"/>
  <c r="I112" i="1"/>
  <c r="I122" i="1"/>
  <c r="I67" i="1"/>
  <c r="I95" i="1"/>
  <c r="I179" i="1"/>
  <c r="I159" i="1"/>
  <c r="I184" i="1"/>
  <c r="I149" i="1"/>
  <c r="I106" i="1"/>
  <c r="I23" i="1"/>
  <c r="I114" i="1"/>
  <c r="I16" i="1"/>
  <c r="I82" i="1"/>
  <c r="I170" i="1"/>
  <c r="I176" i="1"/>
  <c r="I103" i="1"/>
  <c r="I110" i="1"/>
  <c r="I117" i="1"/>
  <c r="I162" i="1"/>
  <c r="I167" i="1"/>
  <c r="I99" i="1"/>
  <c r="I58" i="1"/>
  <c r="I142" i="1"/>
  <c r="I181" i="1"/>
  <c r="I165" i="1"/>
  <c r="I186" i="1"/>
  <c r="I129" i="1"/>
  <c r="I113" i="1"/>
  <c r="I34" i="1"/>
  <c r="I89" i="1"/>
  <c r="I185" i="1"/>
  <c r="I35" i="1"/>
  <c r="I118" i="1"/>
  <c r="I18" i="1"/>
  <c r="I130" i="1"/>
  <c r="I44" i="1"/>
  <c r="I52" i="1"/>
  <c r="I96" i="1"/>
  <c r="I138" i="1"/>
  <c r="I41" i="1"/>
  <c r="I144" i="1"/>
  <c r="I187" i="1"/>
  <c r="I14" i="1"/>
  <c r="I90" i="1"/>
  <c r="I84" i="1"/>
  <c r="I150" i="1"/>
  <c r="H19" i="2"/>
  <c r="G19" i="2" s="1"/>
  <c r="I26" i="1"/>
  <c r="I132" i="1"/>
  <c r="J17" i="2"/>
  <c r="F17" i="2"/>
  <c r="D17" i="2"/>
  <c r="H17" i="2"/>
  <c r="I178" i="1"/>
  <c r="H15" i="2"/>
  <c r="J15" i="2"/>
  <c r="F15" i="2"/>
  <c r="D15" i="2"/>
  <c r="D19" i="2" s="1"/>
  <c r="J16" i="2"/>
  <c r="H16" i="2"/>
  <c r="D16" i="2"/>
  <c r="F16" i="2"/>
  <c r="F19" i="2" s="1"/>
  <c r="E19" i="2" s="1"/>
  <c r="K17" i="2" l="1"/>
  <c r="K15" i="2"/>
  <c r="K19" i="2" s="1"/>
  <c r="K16" i="2"/>
  <c r="I193" i="1"/>
  <c r="J19" i="2"/>
  <c r="I19" i="2" s="1"/>
</calcChain>
</file>

<file path=xl/sharedStrings.xml><?xml version="1.0" encoding="utf-8"?>
<sst xmlns="http://schemas.openxmlformats.org/spreadsheetml/2006/main" count="2440" uniqueCount="544">
  <si>
    <t>Item</t>
  </si>
  <si>
    <t>Descrição</t>
  </si>
  <si>
    <t>Unid</t>
  </si>
  <si>
    <t>Quantidade</t>
  </si>
  <si>
    <t xml:space="preserve">REFORMA BLOCO A                                                                                                                                                                                         </t>
  </si>
  <si>
    <t xml:space="preserve">      </t>
  </si>
  <si>
    <t xml:space="preserve"> </t>
  </si>
  <si>
    <t xml:space="preserve">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</si>
  <si>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</si>
  <si>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SERVIÇOS PRELIMINARES                                                                                                                                                                                   </t>
  </si>
  <si>
    <t xml:space="preserve">PLACA DE OBRA EM CHAPA DE ACO GALVANIZADO                                                                                                                                                               </t>
  </si>
  <si>
    <t xml:space="preserve">M2    </t>
  </si>
  <si>
    <t xml:space="preserve">74209/001     </t>
  </si>
  <si>
    <t xml:space="preserve">ALUGUEL CONTAINER/ESCRIT INCL INST ELET LARG=2.20 COMP=6.20M          ALT=2.50M CHAPA ACO C/NERV TRAPEZ FORRO C/ISOL TERMO/ACUSTICO         CHASSIS REFORC PISO COMPENS NAVAL EXC TRANSP/CARGA/DESCARGA </t>
  </si>
  <si>
    <t xml:space="preserve">MES   </t>
  </si>
  <si>
    <t xml:space="preserve">73847/001     </t>
  </si>
  <si>
    <t xml:space="preserve">ART DE EXECUÇÃO POR ESPECIFICIDADE                                                                                                                                                                      </t>
  </si>
  <si>
    <t xml:space="preserve">UN    </t>
  </si>
  <si>
    <t xml:space="preserve">SUBTOTAL                                                                                                                                                                                                </t>
  </si>
  <si>
    <t xml:space="preserve">GERENCIAMENTO DE OBRAS / ADMINISTRAÇÃO LOCAL                                                                                                                                                            </t>
  </si>
  <si>
    <t xml:space="preserve">ENCARREGADO GERAL COM ENCARGOS COMPLEMENTARES                                                                                                                                                           </t>
  </si>
  <si>
    <t xml:space="preserve">H     </t>
  </si>
  <si>
    <t xml:space="preserve">ENGENHEIRO CIVIL DE OBRA JUNIOR COM ENCARGOS COMPLEMENTARES                                                                                                                                             </t>
  </si>
  <si>
    <t xml:space="preserve">TÉCNICO EM SEGURANÇA DO TRABALHO                                                                                                                                                                        </t>
  </si>
  <si>
    <t xml:space="preserve">REVESTIMENTO METÁLICO FACHADAS                                                                                                                                                                          </t>
  </si>
  <si>
    <t xml:space="preserve">VISTA 01                                                                                                                                                                                                </t>
  </si>
  <si>
    <t xml:space="preserve">VISTA 01 - ESQUERDA                                                                                                                                                                                     </t>
  </si>
  <si>
    <t xml:space="preserve">ESTRUTURA METALICA EM AÇO, PERFIS "U" CHAPA DE AÇO DOBRADA                                                                                                                                              </t>
  </si>
  <si>
    <t xml:space="preserve">KG    </t>
  </si>
  <si>
    <t xml:space="preserve">CHAPA FRISADA EM "U", GALVANIZADA, ESPESSURA 0,50 MM, PINTADA EM UMA DAS FACES, FORNECIMENTO E INSTALAÇÃO                                                                                               </t>
  </si>
  <si>
    <t xml:space="preserve">VISTA 01 - CENTRAL                                                                                                                                                                                      </t>
  </si>
  <si>
    <t xml:space="preserve">VISTA 01 - DIREITA                                                                                                                                                                                      </t>
  </si>
  <si>
    <t xml:space="preserve">CHAPA DOBRADA EM AÇO GALVANIZADO NÚMERO 26 COM PINTURA EPÓXI EM UMA DAS FACES                                                                                                                           </t>
  </si>
  <si>
    <t xml:space="preserve">VISTA 02                                                                                                                                                                                                </t>
  </si>
  <si>
    <t xml:space="preserve">VISTA 03                                                                                                                                                                                                </t>
  </si>
  <si>
    <t xml:space="preserve">VISTA 03- ESQUERDA                                                                                                                                                                                      </t>
  </si>
  <si>
    <t xml:space="preserve">VISTA 03 - DIREITA                                                                                                                                                                                      </t>
  </si>
  <si>
    <t xml:space="preserve">VISTA 04                                                                                                                                                                                                </t>
  </si>
  <si>
    <t xml:space="preserve">VISTA 04 - ESQUERDA                                                                                                                                                                                     </t>
  </si>
  <si>
    <t xml:space="preserve">VISTA 04 - DIREITA                                                                                                                                                                                      </t>
  </si>
  <si>
    <t xml:space="preserve">VISTA 05                                                                                                                                                                                                </t>
  </si>
  <si>
    <t xml:space="preserve">VISTA 05 - ESQUERDA                                                                                                                                                                                     </t>
  </si>
  <si>
    <t xml:space="preserve">VISTA 05 - CENTRAL                                                                                                                                                                                      </t>
  </si>
  <si>
    <t xml:space="preserve">VISTA 05 - DIREITA                                                                                                                                                                                      </t>
  </si>
  <si>
    <t xml:space="preserve">VISTA 06                                                                                                                                                                                                </t>
  </si>
  <si>
    <t xml:space="preserve">VISTA 07                                                                                                                                                                                                </t>
  </si>
  <si>
    <t xml:space="preserve">COBERTURA NÍVEL +18,20 M                                                                                                                                                                                </t>
  </si>
  <si>
    <t xml:space="preserve">TELHAMENTO COM TELHA TRAPEZOIDAL TP25, E=0,43M, EM AÇO GALVANIZADO                                                                                                                                      </t>
  </si>
  <si>
    <t xml:space="preserve">CALHA DE CHAPA DE AÇO GALVANIZADA NÚMERO 26, DESENVOLVIMENTO 33 CM                                                                                                                                      </t>
  </si>
  <si>
    <t xml:space="preserve">M     </t>
  </si>
  <si>
    <t xml:space="preserve">PINTURA TINTA EPOXI, DUAS DEMAOS, SOBRE SUPERFICIE METALICA, INCLUSO UMA DEMAO DE FUNDO ANTICORROSIVO. UTILIZACAO DE REVOLVER (AR-COMPRIMIDO).                                                          </t>
  </si>
  <si>
    <t xml:space="preserve">TUBO PVC. SÉRIE R. ÁGUA PLUVIAL. DN 100 MM. FORNECIDO E INSTALADO EM CONDUTORES VERTICAIS DE ÁGUAS PLUVIAIS. AF_12/2014                                                                                 </t>
  </si>
  <si>
    <t xml:space="preserve">JOELHO 45 GRAUS. PVC. SERIE R. ÁGUA PLUVIAL. DN 100 MM. JUNTA ELÁSTICA. FORNECIDO E INSTALADO EM CONDUTORES VERTICAIS DE ÁGUAS PLUVIAIS. AF_12/2014                                                     </t>
  </si>
  <si>
    <t xml:space="preserve">JOELHO 90 GRAUS. PVC. SERIE R. ÁGUA PLUVIAL. DN 100 MM. JUNTA ELÁSTICA. FORNECIDO E INSTALADO EM CONDUTORES VERTICAIS DE ÁGUAS PLUVIAIS. AF_12/2014                                                     </t>
  </si>
  <si>
    <t xml:space="preserve">COBERTURA NÍVEL +22,35 M                                                                                                                                                                                </t>
  </si>
  <si>
    <t xml:space="preserve">SERVIÇOS COMPLEMENTARES                                                                                                                                                                                 </t>
  </si>
  <si>
    <t xml:space="preserve">LOCACAO MENSAL DE ANDAIME METALICO TIPO FACHADEIRO. INCLUSIVE MONTAGEM                                                                                                                                  </t>
  </si>
  <si>
    <t xml:space="preserve">FIXAÇÃO UTILIZANDO PARAFUSO CHUMBADOR, 1/4'' X 1.3/4'', EM AÇO ZINCADO, PARABOLT                                                                                                                        </t>
  </si>
  <si>
    <t xml:space="preserve">FIXAÇÃO UTILIZANDO PARAFUSO SEXTAVADO, 5/16''X5/8'',  EM AÇO ZINCADO, COM ARRUELA E PORCA                                                                                                               </t>
  </si>
  <si>
    <t xml:space="preserve">ESQUADRIAS DE ALUMÍNIO                                                                                                                                                                                  </t>
  </si>
  <si>
    <t xml:space="preserve">RETIRADA DE ESQUADRIAS METALICAS                                                                                                                                                                        </t>
  </si>
  <si>
    <t xml:space="preserve">VENEZIANA DE ALUMÍNIO BRANCA, COM VENTILAÇÃO, LINHA SUPREMA FIXA.                                                                                                                                       </t>
  </si>
  <si>
    <t xml:space="preserve">IMPERMEABILIZACAO DE SUPERFICIE COM MASTIQUE ELASTICO A BASE DE SILICONE. POR VOLUME.                                                                                                                   </t>
  </si>
  <si>
    <t xml:space="preserve">DM3   </t>
  </si>
  <si>
    <t xml:space="preserve">REFORMA COBERTURA                                                                                                                                                                                       </t>
  </si>
  <si>
    <t xml:space="preserve">CB-01                                                                                                                                                                                                   </t>
  </si>
  <si>
    <t xml:space="preserve">TELHA SANDUÍCHE TP40 EM AÇO, ESPESSURA 0,50MM, NÚCLEO EPS DE 30 MM, COM PINTURA EM UMA DAS FACES                                                                                                        </t>
  </si>
  <si>
    <t xml:space="preserve">CB-02                                                                                                                                                                                                   </t>
  </si>
  <si>
    <t xml:space="preserve">CB-03                                                                                                                                                                                                   </t>
  </si>
  <si>
    <t xml:space="preserve">RUFOS E CALHAS GALVANIZADAS                                                                                                                                                                             </t>
  </si>
  <si>
    <t xml:space="preserve">CUMEEIRA LISA DENTADA EM AÇO GALVANIZADO, CHAPA 26, COR BRANCA, CORTE 60CM, COM INSTALAÇÃO                                                                                                              </t>
  </si>
  <si>
    <t xml:space="preserve">CALHA DE CHAPA DE AÇO GALVANIZADA NÚMERO 26, DESENVOLVIMENTO 50 CM                                                                                                                                      </t>
  </si>
  <si>
    <t xml:space="preserve">CALHA DE CHAPA DE AÇO GALVANIZADA NÚMERO 26, DESENVOLVIMENTO 85 CM                                                                                                                                      </t>
  </si>
  <si>
    <t xml:space="preserve">CALHA DE CHAPA DE AÇO GALVANIZADA NÚMERO 26, DESENVOLVIMENTO 70 CM                                                                                                                                      </t>
  </si>
  <si>
    <t xml:space="preserve">CALHA DE CHAPA DE AÇO GALVANIZADA NÚMERO 26, DESENVOLVIMENTO 115 CM                                                                                                                                     </t>
  </si>
  <si>
    <t xml:space="preserve">CALHA DE CHAPA DE AÇO GALVANIZADA NÚMERO 26, DESENVOLVIMENTO 120 CM                                                                                                                                     </t>
  </si>
  <si>
    <t xml:space="preserve">REMOCAO DE CALHAS E CONDUTORES DE AGUAS PLUVIAIS                                                                                                                                                        </t>
  </si>
  <si>
    <t xml:space="preserve">RUFO EM CHAPA DE AÇO GALVANIZADO NÚMERO 26, CORTE 25                                                                                                                                                    </t>
  </si>
  <si>
    <t xml:space="preserve">RUFO EM CHAPA DE AÇO GALVANIZADO NÚMERO 26, CORTE 40                                                                                                                                                    </t>
  </si>
  <si>
    <t xml:space="preserve">FECHAMENTOS E ACABAMENTOS COBERTURA                                                                                                                                                                     </t>
  </si>
  <si>
    <t xml:space="preserve">CHAPA FRISADA EM "U", GALVANIZADA, ESPESSURA 0,50 MM, SEM PINTURA, FORNECIMENTO E INSTALAÇÃO                                                                                                            </t>
  </si>
  <si>
    <t xml:space="preserve">PASSARELA METÁLICA, PISO EM CHAPA EXPANDIDA, E=4,76MM, MALHA 34X133MM, CONFORME PROJETO                                                                                                                 </t>
  </si>
  <si>
    <t xml:space="preserve">RECOLOCACAO DE FOLHAS DE PORTA DE PASSAGEM OU JANELA. CONSIDERANDO REAPROVEITAMENTO DO MATERIAL                                                                                                         </t>
  </si>
  <si>
    <t xml:space="preserve">DEMOLICAO DE ALVENARIA DE ELEMENTOS CERAMICOS VAZADOS                                                                                                                                                   </t>
  </si>
  <si>
    <t xml:space="preserve">M3    </t>
  </si>
  <si>
    <t>ALVENARIA DE VEDAÇÃO DE BLOCOS CERÂMICOS FURADOS NA HORIZONTAL DE 14X9X19CM (ESPESSURA 14CM. BLOCO DEITADO) DE PAREDES COM ÁREA LÍQUIDA MAIOR OU IGUAL A 6M² SEM VÃOS E ARGAMASSA DE ASSENTAMENTO COM PR</t>
  </si>
  <si>
    <t xml:space="preserve">EMBOÇO OU MASSA ÚNICA EM ARGAMASSA TRAÇO 1:2:8. PREPARO MANUAL. APLICADA MANUALMENTE EM PANOS CEGOS DE FACHADA (SEM PRESENÇA DE VÃOS). ESPESSURA DE 25 MM. AF_06/2014                                   </t>
  </si>
  <si>
    <t xml:space="preserve">REMOÇÃO E RECOLOCAÇÃO DE INSTALAÇÕES DE PROTEÇÃO CONTRA DESCARGAS ATMOSFÉRICAS (SINAPI 85407)                                                                                                           </t>
  </si>
  <si>
    <t xml:space="preserve">SISTEMA DE PROTEÇÃO CONTRA DESCARGAS ATMOSFÉRICAS                                                                                                                                                       </t>
  </si>
  <si>
    <t xml:space="preserve">TERMINAL OU CONECTOR DE PRESSAO - PARA CABO 16MM2 - FORNECIMENTO E INSTALACAO                                                                                                                           </t>
  </si>
  <si>
    <t xml:space="preserve">TERMINAL OU CONECTOR DE PRESSAO - PARA CABO 35MM2 - FORNECIMENTO E INSTALACAO                                                                                                                           </t>
  </si>
  <si>
    <t xml:space="preserve">CABO DE COBRE NU 16MM2 - FORNECIMENTO E INSTALACAO                                                                                                                                                      </t>
  </si>
  <si>
    <t xml:space="preserve">CABO DE COBRE NU 35MM2 - FORNECIMENTO E INSTALACAO                                                                                                                                                      </t>
  </si>
  <si>
    <t xml:space="preserve">PARAFUSO CONEXÃO ENTRE BARRAS ø1/4"x3/4" INOX                                                                                                                                                           </t>
  </si>
  <si>
    <t xml:space="preserve">PORCA SEXTAVADA ø1/4" INOX                                                                                                                                                                              </t>
  </si>
  <si>
    <t xml:space="preserve">PARAFUSO CABEÇA PANELA 4,8X50MM INOX                                                                                                                                                                    </t>
  </si>
  <si>
    <t xml:space="preserve">BUCHA NYLON S-8                                                                                                                                                                                         </t>
  </si>
  <si>
    <t xml:space="preserve">LIMPEZA DE OBRA                                                                                                                                                                                         </t>
  </si>
  <si>
    <t>UNIVERSIDADE FEDERAL DA FRONTEIRA SUL</t>
  </si>
  <si>
    <t>SECRETARIA ESPECIAL DE OBRAS</t>
  </si>
  <si>
    <t>CAMPUS REALEZA</t>
  </si>
  <si>
    <t>BLOCO A - REFORMA</t>
  </si>
  <si>
    <t>ORÇAMENTO ANALÍTICO</t>
  </si>
  <si>
    <t>VALORES EMPRESA</t>
  </si>
  <si>
    <t>BDI</t>
  </si>
  <si>
    <t>DESCONTO</t>
  </si>
  <si>
    <t>Preço unitário (R$)</t>
  </si>
  <si>
    <t>Preço Total (R$)</t>
  </si>
  <si>
    <t>% ITEM</t>
  </si>
  <si>
    <t>Unitário (R$)</t>
  </si>
  <si>
    <t>Sem BDI</t>
  </si>
  <si>
    <t>Com BDI</t>
  </si>
  <si>
    <t>Item Composição</t>
  </si>
  <si>
    <t>Referências:</t>
  </si>
  <si>
    <t>RESPONSÁVEIS TÉCNICOS:</t>
  </si>
  <si>
    <t>CREA/PR - Taxa de ART</t>
  </si>
  <si>
    <t>Fábio Corrêa Gasparetto</t>
  </si>
  <si>
    <t>Eng. Civ. CREA/SC 067202-5</t>
  </si>
  <si>
    <t>Wellington Tischer</t>
  </si>
  <si>
    <t>Arq. Urb. CAU/BR A59629-9</t>
  </si>
  <si>
    <t>__________________________________________________</t>
  </si>
  <si>
    <t>Rodrigo Emmer</t>
  </si>
  <si>
    <t xml:space="preserve">Engenheiro Civil </t>
  </si>
  <si>
    <t>Secretário Especial de Obras</t>
  </si>
  <si>
    <t>CREA/SC 067.202-5</t>
  </si>
  <si>
    <t>SIAPE 2015260</t>
  </si>
  <si>
    <t>CREA/SC 109826-8</t>
  </si>
  <si>
    <t>SIAPE 1770862</t>
  </si>
  <si>
    <t>TOTAL</t>
  </si>
  <si>
    <t>1</t>
  </si>
  <si>
    <t>1.1</t>
  </si>
  <si>
    <t>1.2</t>
  </si>
  <si>
    <t>1.3</t>
  </si>
  <si>
    <t>2</t>
  </si>
  <si>
    <t>2.1</t>
  </si>
  <si>
    <t>2.2</t>
  </si>
  <si>
    <t>2.3</t>
  </si>
  <si>
    <t>3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</si>
  <si>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</si>
  <si>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</si>
  <si>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</si>
  <si>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</si>
  <si>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</si>
  <si>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</si>
  <si>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</si>
  <si>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</si>
  <si>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3.2</t>
  </si>
  <si>
    <t>3.2.1</t>
  </si>
  <si>
    <t>3.2.2</t>
  </si>
  <si>
    <t>3.2.3</t>
  </si>
  <si>
    <t>3.3</t>
  </si>
  <si>
    <t>3.3.1</t>
  </si>
  <si>
    <t>3.3.2</t>
  </si>
  <si>
    <t>3.3.3</t>
  </si>
  <si>
    <t>3.3.4</t>
  </si>
  <si>
    <t>3.3.5</t>
  </si>
  <si>
    <t>3.4</t>
  </si>
  <si>
    <t>3.4.1</t>
  </si>
  <si>
    <t>3.4.2</t>
  </si>
  <si>
    <t>3.4.3</t>
  </si>
  <si>
    <t>3.4.4</t>
  </si>
  <si>
    <t>3.4.5</t>
  </si>
  <si>
    <t>3.5</t>
  </si>
  <si>
    <t>3.5.1</t>
  </si>
  <si>
    <t>3.5.2</t>
  </si>
  <si>
    <t>3.5.3</t>
  </si>
  <si>
    <t>3.5.4</t>
  </si>
  <si>
    <t>3.5.5</t>
  </si>
  <si>
    <t>3.5.6</t>
  </si>
  <si>
    <t>3.5.7</t>
  </si>
  <si>
    <t>3.6</t>
  </si>
  <si>
    <t>3.6.1</t>
  </si>
  <si>
    <t>3.6.2</t>
  </si>
  <si>
    <t>3.6.3</t>
  </si>
  <si>
    <t>3.7</t>
  </si>
  <si>
    <t>3.7.1</t>
  </si>
  <si>
    <t>3.7.2</t>
  </si>
  <si>
    <t>3.7.3</t>
  </si>
  <si>
    <t>3.8</t>
  </si>
  <si>
    <t>3.8.1</t>
  </si>
  <si>
    <t>3.8.2</t>
  </si>
  <si>
    <t>3.8.3</t>
  </si>
  <si>
    <t>3.8.4</t>
  </si>
  <si>
    <t>3.8.5</t>
  </si>
  <si>
    <t>3.8.6</t>
  </si>
  <si>
    <t>3.8.7</t>
  </si>
  <si>
    <t>3.8.8</t>
  </si>
  <si>
    <t>3.9</t>
  </si>
  <si>
    <t>3.9.1</t>
  </si>
  <si>
    <t>3.9.2</t>
  </si>
  <si>
    <t>3.9.3</t>
  </si>
  <si>
    <t>3.9.4</t>
  </si>
  <si>
    <t>3.9.5</t>
  </si>
  <si>
    <t>3.9.6</t>
  </si>
  <si>
    <t>3.9.7</t>
  </si>
  <si>
    <t>3.9.8</t>
  </si>
  <si>
    <t>3.10</t>
  </si>
  <si>
    <t>3.10.1</t>
  </si>
  <si>
    <t>3.10.2</t>
  </si>
  <si>
    <t>3.10.3</t>
  </si>
  <si>
    <t>3.11</t>
  </si>
  <si>
    <t>3.11.1</t>
  </si>
  <si>
    <t>3.11.2</t>
  </si>
  <si>
    <t>3.11.3</t>
  </si>
  <si>
    <t>4</t>
  </si>
  <si>
    <t>4.1</t>
  </si>
  <si>
    <t>4.1.1</t>
  </si>
  <si>
    <t>4.1.2</t>
  </si>
  <si>
    <t>4.1.3</t>
  </si>
  <si>
    <t>4.2</t>
  </si>
  <si>
    <t>4.2.1</t>
  </si>
  <si>
    <t>4.2.2</t>
  </si>
  <si>
    <t>4.2.3</t>
  </si>
  <si>
    <t>4.3</t>
  </si>
  <si>
    <t>4.3.1</t>
  </si>
  <si>
    <t>4.3.2</t>
  </si>
  <si>
    <t>4.3.3</t>
  </si>
  <si>
    <t>4.4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</si>
  <si>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</si>
  <si>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</si>
  <si>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</si>
  <si>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</si>
  <si>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</si>
  <si>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</si>
  <si>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</si>
  <si>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</si>
  <si>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</si>
  <si>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4.5</t>
  </si>
  <si>
    <t>4.5.1</t>
  </si>
  <si>
    <t>4.5.2</t>
  </si>
  <si>
    <t>4.5.3</t>
  </si>
  <si>
    <t>4.5.4</t>
  </si>
  <si>
    <t>4.5.5</t>
  </si>
  <si>
    <t>4.5.6</t>
  </si>
  <si>
    <t>4.5.7</t>
  </si>
  <si>
    <t>4.5.8</t>
  </si>
  <si>
    <t>4.5.9</t>
  </si>
  <si>
    <t>4.5.10</t>
  </si>
  <si>
    <t>4.5.11</t>
  </si>
  <si>
    <t>5</t>
  </si>
  <si>
    <t>5.1</t>
  </si>
  <si>
    <t>5.2</t>
  </si>
  <si>
    <t>5.3</t>
  </si>
  <si>
    <t>5.4</t>
  </si>
  <si>
    <t>5.5</t>
  </si>
  <si>
    <t>5.6</t>
  </si>
  <si>
    <t>5.7</t>
  </si>
  <si>
    <t>5.8</t>
  </si>
  <si>
    <t>6</t>
  </si>
  <si>
    <t>6.1</t>
  </si>
  <si>
    <t>CAMPUS REALEZA - PR</t>
  </si>
  <si>
    <t>CRONOGRAMA FÍSICO / FINANCEIRO</t>
  </si>
  <si>
    <t>DESCRIÇÃO DO SERVIÇO</t>
  </si>
  <si>
    <t>VALOR TOTAL</t>
  </si>
  <si>
    <t>MÊS 01</t>
  </si>
  <si>
    <t>MÊS 02</t>
  </si>
  <si>
    <t>MÊS 03</t>
  </si>
  <si>
    <t>%</t>
  </si>
  <si>
    <t>R$</t>
  </si>
  <si>
    <t>____________________________</t>
  </si>
  <si>
    <t>Engenheiro Civil</t>
  </si>
  <si>
    <t>REFORMA BLOCO A</t>
  </si>
  <si>
    <t xml:space="preserve">COMPOSIÇÃO ANALÍTICA - BDI                                                                                                                                                                      </t>
  </si>
  <si>
    <t xml:space="preserve">OBRA                                                                                                                                                      </t>
  </si>
  <si>
    <t>REFORMA BLOCO A - REALEZA-PR</t>
  </si>
  <si>
    <t>Administração central (AC)=</t>
  </si>
  <si>
    <t>=</t>
  </si>
  <si>
    <t xml:space="preserve">BDI = </t>
  </si>
  <si>
    <t>Despesas financeiras (DF)=</t>
  </si>
  <si>
    <t>Seguro + Garantia (S+G)=</t>
  </si>
  <si>
    <t>Risco (R)=</t>
  </si>
  <si>
    <t>Lucro (L)</t>
  </si>
  <si>
    <t>COFINS</t>
  </si>
  <si>
    <t>PIS</t>
  </si>
  <si>
    <t>ISS (Realeza-PR)</t>
  </si>
  <si>
    <t>CPRB</t>
  </si>
  <si>
    <t>Impostos (I%)</t>
  </si>
  <si>
    <t>(1+AC+S+R+G)x(1+DF)x(1+L)</t>
  </si>
  <si>
    <t>(1-I)</t>
  </si>
  <si>
    <t xml:space="preserve">Em forma percentual:  </t>
  </si>
  <si>
    <t>BDI ADOTADO</t>
  </si>
  <si>
    <t>Obs: Fórmula do BDI de acordo com o Acórdão do TCU 2622/2013.</t>
  </si>
  <si>
    <t>___________________________</t>
  </si>
  <si>
    <t>DESPESAS INDIRETAS (DI) (% sobre o Custo Direto)</t>
  </si>
  <si>
    <t>LUCRO (ou Benefícios)</t>
  </si>
  <si>
    <t>DESPESAS COM TRIBUTOS/IMPOSTOS  (% sobre o faturamento ou valor do contrato)</t>
  </si>
  <si>
    <t>BDI (Benefícios e despesas indiretas)</t>
  </si>
  <si>
    <t>VALORES UFFS</t>
  </si>
  <si>
    <t>RESPONSÁVEL TÉCNICO</t>
  </si>
  <si>
    <t>OBRA: REFORMA BLOCO A</t>
  </si>
  <si>
    <t>SINAPI PR - 09/2017</t>
  </si>
  <si>
    <t>Chapecó, 09 de novembro de 2017.</t>
  </si>
  <si>
    <t>COMPOSIÇÕES DE PREÇOS</t>
  </si>
  <si>
    <t>Item Serviço</t>
  </si>
  <si>
    <t>Descrição do Serviço</t>
  </si>
  <si>
    <t>Insumo/Aux.</t>
  </si>
  <si>
    <t>Unidade</t>
  </si>
  <si>
    <t>Coeficiente</t>
  </si>
  <si>
    <t>Preço Unitário</t>
  </si>
  <si>
    <t>Preço Total</t>
  </si>
  <si>
    <t xml:space="preserve">               </t>
  </si>
  <si>
    <t>LIMPEZA DE OBRA</t>
  </si>
  <si>
    <t xml:space="preserve"> 01/09/2017</t>
  </si>
  <si>
    <t>Serviços Auxiliares</t>
  </si>
  <si>
    <t>A</t>
  </si>
  <si>
    <t xml:space="preserve">88316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</si>
  <si>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</si>
  <si>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>Total de Serviços Auxiliares</t>
  </si>
  <si>
    <t>Custo Direto Total</t>
  </si>
  <si>
    <t>Taxa de BDI %</t>
  </si>
  <si>
    <t>Total da Composição</t>
  </si>
  <si>
    <t>Preço Unitario Adotado</t>
  </si>
  <si>
    <t>PLACA DE OBRA EM CHAPA DE ACO GALVANIZADO</t>
  </si>
  <si>
    <t xml:space="preserve"> 30/09/2017</t>
  </si>
  <si>
    <t>0204417</t>
  </si>
  <si>
    <t xml:space="preserve">SARRAFO DE MADEIRA NAO APARELHADA *2.5 X 7* CM. MACARANDUBA. ANGELIM OU EQUIVALENTE DA REGIAO                                                                                                           </t>
  </si>
  <si>
    <t>0204491</t>
  </si>
  <si>
    <t xml:space="preserve">PECA DE MADEIRA NATIVA / REGIONAL 7.5 X 7.5CM (3X3) NAO APARELHADA (P/FORMA)                                                                                                                            </t>
  </si>
  <si>
    <t>0204813</t>
  </si>
  <si>
    <t xml:space="preserve">PLACA DE OBRA (PARA CONSTRUCAO CIVIL) EM CHAPA GALVANIZADA *N. 22*. DE *2.0 X 1.125* M                                                                                                                  </t>
  </si>
  <si>
    <t>0205075</t>
  </si>
  <si>
    <t xml:space="preserve">PREGO DE ACO POLIDO COM CABECA 18 X 30 (2 3/4 X 10)                                                                                                                                                     </t>
  </si>
  <si>
    <t>Sub-Total de ACETILENO (RECARGA PARA CILINDRO DE CONJ</t>
  </si>
  <si>
    <t xml:space="preserve">88262     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</si>
  <si>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</si>
  <si>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94962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</si>
  <si>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</si>
  <si>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>ALUGUEL CONTAINER/ESCRIT INCL INST ELET LARG=2.20 COMP=6.20M          ALT=2.50M CHAPA ACO C/NERV TRAPEZ FORRO C/ISOL TERMO/ACUSTICO         CHASSIS REFORC PISO COMPENS NAVAL EXC TRANSP/CARGA/DESCARGA</t>
  </si>
  <si>
    <t>0210776</t>
  </si>
  <si>
    <t xml:space="preserve">LOCACAO DE CONTAINER 2.30  X  6.00 M. ALT. 2.50 M. PARA ESCRITORIO. SEM DIVISORIAS INTERNAS E SEM SANITARIO                                                                                             </t>
  </si>
  <si>
    <t>ART DE EXECUÇÃO POR ESPECIFICIDADE</t>
  </si>
  <si>
    <t xml:space="preserve"> 08/03/2017</t>
  </si>
  <si>
    <t>3002003</t>
  </si>
  <si>
    <t xml:space="preserve">(CONFEA) - ART DE EXECUÇÃO POR ESPECIFICIDADE                                                                                                                                                           </t>
  </si>
  <si>
    <t xml:space="preserve">Sub-Total de TAXAS                                   </t>
  </si>
  <si>
    <t>ENCARREGADO GERAL COM ENCARGOS COMPLEMENTARES</t>
  </si>
  <si>
    <t>0104083</t>
  </si>
  <si>
    <t xml:space="preserve">ENCARREGADO GERAL DE OBRAS                                                                                                                                                                              </t>
  </si>
  <si>
    <t>0137370</t>
  </si>
  <si>
    <t xml:space="preserve">ALIMENTACAO - HORISTA (ENCARGOS COMPLEMENTARES) (COLETADO CAIXA)                                                                                                                                        </t>
  </si>
  <si>
    <t>0137371</t>
  </si>
  <si>
    <t xml:space="preserve">TRANSPORTE - HORISTA (ENCARGOS COMPLEMENTARES) (COLETADO CAIXA)                                                                                                                                         </t>
  </si>
  <si>
    <t>0137372</t>
  </si>
  <si>
    <t xml:space="preserve">EXAMES - HORISTA (ENCARGOS COMPLEMENTARES) (COLETADO CAIXA)                                                                                                                                             </t>
  </si>
  <si>
    <t>0137373</t>
  </si>
  <si>
    <t xml:space="preserve">SEGURO - HORISTA (ENCARGOS COMPLEMENTARES) (COLETADO CAIXA)                                                                                                                                             </t>
  </si>
  <si>
    <t xml:space="preserve">Sub-Total de MÃO DE OBRA                             </t>
  </si>
  <si>
    <t xml:space="preserve">88237         </t>
  </si>
  <si>
    <t xml:space="preserve">EPI (ENCARGOS COMPLEMENTARES) - HORISTA                                                                                                                                                                 </t>
  </si>
  <si>
    <t xml:space="preserve">95401         </t>
  </si>
  <si>
    <t xml:space="preserve">CURSO DE CAPACITAÇÃO (ENCARREGADO GERAL) - HORISTA                                                                                                                                                      </t>
  </si>
  <si>
    <t>ENGENHEIRO CIVIL DE OBRA JUNIOR COM ENCARGOS COMPLEMENTARES</t>
  </si>
  <si>
    <t xml:space="preserve"> 31/10/2016</t>
  </si>
  <si>
    <t>0102706</t>
  </si>
  <si>
    <t xml:space="preserve">ENGENHEIRO CIVIL DE OBRA JUNIOR                                                                                                                                                                         </t>
  </si>
  <si>
    <t xml:space="preserve">95402         </t>
  </si>
  <si>
    <t xml:space="preserve">CURSO DE CAPACITAÇÃO (ENGENHEIRO CIVIL DE OBRA JÚNIOR) - HORISTA                                                                                                                                        </t>
  </si>
  <si>
    <t>TÉCNICO EM SEGURANÇA DO TRABALHO</t>
  </si>
  <si>
    <t xml:space="preserve"> 18/08/2017</t>
  </si>
  <si>
    <t xml:space="preserve">88255         </t>
  </si>
  <si>
    <t xml:space="preserve">AUXILIAR TÉCNICO DE ENGENHARIA COM ENCARGOS COMPLEMENTARES                                                                                                                                              </t>
  </si>
  <si>
    <t>ESTRUTURA METALICA EM AÇO, PERFIS "U" CHAPA DE AÇO DOBRADA - PR</t>
  </si>
  <si>
    <t xml:space="preserve"> 30/11/2016</t>
  </si>
  <si>
    <t>0502002</t>
  </si>
  <si>
    <t xml:space="preserve">(MERCADO) - PERFIL "U" SIMPLES DE AÇO GALVANIZADO DOBRADO 75 X 40 MM. E = 2,65MM                                                                                                                        </t>
  </si>
  <si>
    <t xml:space="preserve">Sub-Total de ESTRUTURA                               </t>
  </si>
  <si>
    <t xml:space="preserve">6391          </t>
  </si>
  <si>
    <t xml:space="preserve">SOLDA TOPO DESCENDENTE CHANFRADA ESPESSURA=1/4" CHAPA/PERFIL/TUBO ACO COM CONVERSOR DIESEL.                                                                                                             </t>
  </si>
  <si>
    <t xml:space="preserve">88315         </t>
  </si>
  <si>
    <t xml:space="preserve">Serralheiro com encargos complementares                                                                                                                                                                 </t>
  </si>
  <si>
    <t>CHAPA FRISADA EM "U", GALVANIZADA, ESPESSURA 0,50 MM, PINTADA EM UMA DAS FACES, FORNECIMENTO E INSTALAÇÃO</t>
  </si>
  <si>
    <t xml:space="preserve"> 22/08/2017</t>
  </si>
  <si>
    <t>0701012</t>
  </si>
  <si>
    <t xml:space="preserve">(MERCADO) - CHAPA FRISADA EM "U", GALVANIZADA, ESPESSURA 0,50 MM, PINTADA EM UMA DAS FACES                                                                                                              </t>
  </si>
  <si>
    <t>0703001</t>
  </si>
  <si>
    <t xml:space="preserve">2.65.99 (FDE/SP) - PARAFUSO AUTO-PERF C/ CONJ. VEDAÇÃO P/ TELHA DE AÇO                                                                                                                                  </t>
  </si>
  <si>
    <t xml:space="preserve">Sub-Total de COBERTURA                               </t>
  </si>
  <si>
    <t xml:space="preserve">88323         </t>
  </si>
  <si>
    <t xml:space="preserve">TELHADISTA COM ENCARGOS COMPLEMENTARES                                                                                                                                                                  </t>
  </si>
  <si>
    <t>CHAPA DOBRADA EM AÇO GALVANIZADO NÚMERO 26 COM PINTURA EPÓXI EM UMA DAS FACES</t>
  </si>
  <si>
    <t xml:space="preserve"> 02/08/2017</t>
  </si>
  <si>
    <t>0200142</t>
  </si>
  <si>
    <t xml:space="preserve">SELANTE ELASTICO MONOCOMPONENTE A BASE DE POLIURETANO PARA JUNTAS DIVERSAS                                                                                                                              </t>
  </si>
  <si>
    <t xml:space="preserve">310ML </t>
  </si>
  <si>
    <t>0205061</t>
  </si>
  <si>
    <t xml:space="preserve">PREGO DE ACO POLIDO COM CABECA 18 X 27 (2 1/2 X 10)                                                                                                                                                     </t>
  </si>
  <si>
    <t>0205104</t>
  </si>
  <si>
    <t xml:space="preserve">REBITE DE ALUMINIO VAZADO DE REPUXO. 3.2 X 8 MM (1KG = 1025 UNIDADES)                                                                                                                                   </t>
  </si>
  <si>
    <t>0211051</t>
  </si>
  <si>
    <t xml:space="preserve">CHAPA DE ACO GALVANIZADA BITOLA GSG 26. E = 0.50 MM (4.00 KG/M2)                                                                                                                                        </t>
  </si>
  <si>
    <t xml:space="preserve">160002        </t>
  </si>
  <si>
    <t xml:space="preserve">93281         </t>
  </si>
  <si>
    <t xml:space="preserve">GUINCHO ELÉTRICO DE COLUNA. CAPACIDADE 400 KG. COM MOTO FREIO. MOTOR TRIFÁSICO DE 1.25 CV - CHP DIURNO. AF_03/2016                                                                                      </t>
  </si>
  <si>
    <t xml:space="preserve">CHP   </t>
  </si>
  <si>
    <t xml:space="preserve">93282         </t>
  </si>
  <si>
    <t xml:space="preserve">GUINCHO ELÉTRICO DE COLUNA. CAPACIDADE 400 KG. COM MOTO FREIO. MOTOR TRIFÁSICO DE 1.25 CV - CHI DIURNO. AF_03/2016                                                                                      </t>
  </si>
  <si>
    <t xml:space="preserve">CHI   </t>
  </si>
  <si>
    <t>TELHAMENTO COM TELHA TRAPEZOIDAL TP25, E=0,43M, EM AÇO GALVANIZADO</t>
  </si>
  <si>
    <t xml:space="preserve"> 08/08/2017</t>
  </si>
  <si>
    <t>0701009</t>
  </si>
  <si>
    <t xml:space="preserve">(MERCADO) - TELHA TRAPEZOIDAL TP25, E=0,43MM, EM AÇO GALVANIZADO                                                                                                                                        </t>
  </si>
  <si>
    <t>CALHA DE CHAPA DE AÇO GALVANIZADA NÚMERO 26, DESENVOLVIMENTO 33 CM</t>
  </si>
  <si>
    <t>0702005</t>
  </si>
  <si>
    <t xml:space="preserve">1109 (SINAPI) - CALHA QUADRADA DE CHAPA DE AÇO GALVANIZADA NÚMERO 26, CORTE 33 CM                                                                                                                       </t>
  </si>
  <si>
    <t>PINTURA TINTA EPOXI, DUAS DEMAOS, SOBRE SUPERFICIE METALICA, INCLUSO UMA DEMAO DE FUNDO ANTICORROSIVO. UTILIZACAO DE REVOLVER (AR-COMPRIMIDO).</t>
  </si>
  <si>
    <t>0203768</t>
  </si>
  <si>
    <t xml:space="preserve">LIXA EM FOLHA PARA FERRO. NUMERO 150                                                                                                                                                                    </t>
  </si>
  <si>
    <t>0205320</t>
  </si>
  <si>
    <t xml:space="preserve">REMOVEDOR DE TINTA OLEO/ESMALTE VERNIZ                                                                                                                                                                  </t>
  </si>
  <si>
    <t xml:space="preserve">L     </t>
  </si>
  <si>
    <t>0207304</t>
  </si>
  <si>
    <t xml:space="preserve">TINTA EPOXI                                                                                                                                                                                             </t>
  </si>
  <si>
    <t>0207307</t>
  </si>
  <si>
    <t xml:space="preserve">FUNDO ANTICORROSIVO PARA METAIS FERROSOS (ZARCAO)                                                                                                                                                       </t>
  </si>
  <si>
    <t xml:space="preserve">88310         </t>
  </si>
  <si>
    <t xml:space="preserve">PINTOR COM ENCARGOS COMPLEMENTARES                                                                                                                                                                      </t>
  </si>
  <si>
    <t>TUBO PVC. SÉRIE R. ÁGUA PLUVIAL. DN 100 MM. FORNECIDO E INSTALADO EM CONDUTORES VERTICAIS DE ÁGUAS PLUVIAIS. AF_12/2014</t>
  </si>
  <si>
    <t>0200122</t>
  </si>
  <si>
    <t xml:space="preserve">ADESIVO PLASTICO PARA PVC. FRASCO COM 850 GR                                                                                                                                                            </t>
  </si>
  <si>
    <t>0220072</t>
  </si>
  <si>
    <t xml:space="preserve">TUBO PVC. PL. SERIE R. DN 100 MM. PARA ESGOTO OU AGUAS PLUVIAIS PREDIAL (NBR 5688)                                                                                                                      </t>
  </si>
  <si>
    <t>0220083</t>
  </si>
  <si>
    <t xml:space="preserve">SOLUCAO LIMPADORA PARA PVC. FRASCO COM 1000 CM3                                                                                                                                                         </t>
  </si>
  <si>
    <t>0238383</t>
  </si>
  <si>
    <t xml:space="preserve">LIXA D'AGUA EM FOLHA. GRAO 100                                                                                                                                                                          </t>
  </si>
  <si>
    <t xml:space="preserve">88248         </t>
  </si>
  <si>
    <t xml:space="preserve">AUXILIAR DE ENCANADOR OU BOMBEIRO HIDRÁULICO COM ENCARGOS COMPLEMENTARES                                                                                                                                </t>
  </si>
  <si>
    <t xml:space="preserve">88267         </t>
  </si>
  <si>
    <t xml:space="preserve">ENCANADOR OU BOMBEIRO HIDRÁULICO COM ENCARGOS COMPLEMENTARES                                                                                                                                            </t>
  </si>
  <si>
    <t>JOELHO 45 GRAUS. PVC. SERIE R. ÁGUA PLUVIAL. DN 100 MM. JUNTA ELÁSTICA. FORNECIDO E INSTALADO EM CONDUTORES VERTICAIS DE ÁGUAS PLUVIAIS. AF_12/2014</t>
  </si>
  <si>
    <t>0200301</t>
  </si>
  <si>
    <t xml:space="preserve">ANEL BORRACHA PARA TUBO ESGOTO PREDIAL. DN 100 MM (NBR 5688)                                                                                                                                            </t>
  </si>
  <si>
    <t>0220078</t>
  </si>
  <si>
    <t xml:space="preserve">PASTA LUBRIFICANTE PARA TUBOS E CONEXOES COM JUNTA ELASTICA (USO EM PVC. ACO. POLIETILENO E OUTROS) ( DE *400* G)                                                                                       </t>
  </si>
  <si>
    <t>0220151</t>
  </si>
  <si>
    <t xml:space="preserve">JOELHO. PVC SERIE R. 45 GRAUS. DN 100 MM. PARA ESGOTO PREDIAL                                                                                                                                           </t>
  </si>
  <si>
    <t>JOELHO 90 GRAUS. PVC. SERIE R. ÁGUA PLUVIAL. DN 100 MM. JUNTA ELÁSTICA. FORNECIDO E INSTALADO EM CONDUTORES VERTICAIS DE ÁGUAS PLUVIAIS. AF_12/2014</t>
  </si>
  <si>
    <t>0220157</t>
  </si>
  <si>
    <t xml:space="preserve">JOELHO. PVC SERIE R. 90 GRAUS. DN 100 MM. PARA ESGOTO PREDIAL                                                                                                                                           </t>
  </si>
  <si>
    <t>LOCACAO MENSAL DE ANDAIME METALICO TIPO FACHADEIRO. INCLUSIVE MONTAGEM</t>
  </si>
  <si>
    <t>0220193</t>
  </si>
  <si>
    <t xml:space="preserve">LOCACAO DE ANDAIME METALICO TIPO FACHADEIRO. LARGURA DE 1.20 M. ALTURA POR PECA DE 2.0 M. INCLUINDO SAPATAS E ITENS NECESSARIOS A INSTALACAO                                                            </t>
  </si>
  <si>
    <t>M2/MES</t>
  </si>
  <si>
    <t>FIXAÇÃO UTILIZANDO PARAFUSO CHUMBADOR, 1/4'' X 1.3/4'', EM AÇO ZINCADO, PARABOLT</t>
  </si>
  <si>
    <t xml:space="preserve"> 04/08/2017</t>
  </si>
  <si>
    <t>0703005</t>
  </si>
  <si>
    <t xml:space="preserve">(MERCADO) - PARAFUSO CHUMBADOR EM AÇO ZINCADO PARABOLT 1/4'' X 1.3/4''                                                                                                                                  </t>
  </si>
  <si>
    <t>FIXAÇÃO UTILIZANDO PARAFUSO SEXTAVADO, 5/16''X5/8'',  EM AÇO ZINCADO, COM ARRUELA E PORCA</t>
  </si>
  <si>
    <t>0703006</t>
  </si>
  <si>
    <t xml:space="preserve">(MERCADO) - PARAFUSO SEXTAVADO UNC C/ ARRUELA E PORCA EM AÇO ZINCADO 5/16'' X 5/8''                                                                                                                     </t>
  </si>
  <si>
    <t>RETIRADA DE ESQUADRIAS METALICAS</t>
  </si>
  <si>
    <t>VENEZIANA DE ALUMÍNIO BRANCA, COM VENTILAÇÃO, LINHA SUPREMA FIXA.</t>
  </si>
  <si>
    <t xml:space="preserve"> 22/12/2016</t>
  </si>
  <si>
    <t>1008001</t>
  </si>
  <si>
    <t xml:space="preserve">(MERCADO) - VENEZIANA DE ALUMINIO BRANCA, COM VENTILAÇÃO, FIXA                                                                                                                                          </t>
  </si>
  <si>
    <t xml:space="preserve">Sub-Total de ESQUADRIA                               </t>
  </si>
  <si>
    <t xml:space="preserve">87373         </t>
  </si>
  <si>
    <t xml:space="preserve">ARGAMASSA TRAÇO 1:4 (CIMENTO E AREIA MÉDIA) PARA CONTRAPISO. PREPARO MANUAL. AF_06/2014                                                                                                                 </t>
  </si>
  <si>
    <t xml:space="preserve">88309         </t>
  </si>
  <si>
    <t xml:space="preserve">PEDREIRO COM ENCARGOS COMPLEMENTARES                                                                                                                                                                    </t>
  </si>
  <si>
    <t>IMPERMEABILIZACAO DE SUPERFICIE COM MASTIQUE ELASTICO A BASE DE SILICONE. POR VOLUME.</t>
  </si>
  <si>
    <t xml:space="preserve">88270         </t>
  </si>
  <si>
    <t xml:space="preserve">IMPERMEABILIZADOR COM ENCARGOS COMPLEMENTARES                                                                                                                                                           </t>
  </si>
  <si>
    <t>TELHA SANDUÍCHE TP40 EM AÇO, ESPESSURA 0,50MM, NÚCLEO EPS DE 30 MM, COM PINTURA EM UMA DAS FACES</t>
  </si>
  <si>
    <t xml:space="preserve"> 19/12/2016</t>
  </si>
  <si>
    <t>0701011</t>
  </si>
  <si>
    <t xml:space="preserve">(MERCADO) - TELHA SANDUICHE AÇO ESPESSURA 0,50 MM, NÚCLE DE EPS 30 MM, COM PINTURA EM UMA DAS FACES                                                                                                     </t>
  </si>
  <si>
    <t>CUMEEIRA LISA DENTADA EM AÇO GALVANIZADO, CHAPA 26, COR BRANCA, CORTE 60CM, COM INSTALAÇÃO</t>
  </si>
  <si>
    <t xml:space="preserve"> 03/08/2017</t>
  </si>
  <si>
    <t>0701008</t>
  </si>
  <si>
    <t xml:space="preserve">(MERCADO) - CUMEEIRA LISA DENTADA EM AÇO GALVANIZADO                                                                                                                                                    </t>
  </si>
  <si>
    <t>CALHA DE CHAPA DE AÇO GALVANIZADA NÚMERO 26, DESENVOLVIMENTO 50 CM</t>
  </si>
  <si>
    <t>CALHA DE CHAPA DE AÇO GALVANIZADA NÚMERO 26, DESENVOLVIMENTO 85 CM</t>
  </si>
  <si>
    <t>CALHA DE CHAPA DE AÇO GALVANIZADA NÚMERO 26, DESENVOLVIMENTO 70 CM</t>
  </si>
  <si>
    <t>CALHA DE CHAPA DE AÇO GALVANIZADA NÚMERO 26, DESENVOLVIMENTO 115 CM</t>
  </si>
  <si>
    <t>CALHA DE CHAPA DE AÇO GALVANIZADA NÚMERO 26, DESENVOLVIMENTO 120 CM</t>
  </si>
  <si>
    <t>REMOCAO DE CALHAS E CONDUTORES DE AGUAS PLUVIAIS</t>
  </si>
  <si>
    <t>RUFO EM CHAPA DE AÇO GALVANIZADO NÚMERO 26, CORTE 25</t>
  </si>
  <si>
    <t xml:space="preserve"> 04/09/2017</t>
  </si>
  <si>
    <t>0702006</t>
  </si>
  <si>
    <t xml:space="preserve">1116 (SINAPI) - RUFO EXTERNO DE CHAPA DE AÇO GALVANIZADA NUM 26, CORTE 25 CM                                                                                                                            </t>
  </si>
  <si>
    <t>RUFO EM CHAPA DE AÇO GALVANIZADO NÚMERO 26, CORTE 40</t>
  </si>
  <si>
    <t>CHAPA FRISADA EM "U", GALVANIZADA, ESPESSURA 0,50 MM, SEM PINTURA, FORNECIMENTO E INSTALAÇÃO</t>
  </si>
  <si>
    <t>0701013</t>
  </si>
  <si>
    <t xml:space="preserve">(MERCADO) - CHAPA FRISADA EM "U", GALVANIZADA, ESPESSURA 0,50 MM, SEM PINTURA                                                                                                                           </t>
  </si>
  <si>
    <t>PASSARELA METÁLICA, PISO EM CHAPA EXPANDIDA, E=4,76MM, MALHA 34X133MM, CONFORME PROJETO</t>
  </si>
  <si>
    <t>0213388</t>
  </si>
  <si>
    <t xml:space="preserve">SOLDA 50/50                                                                                                                                                                                             </t>
  </si>
  <si>
    <t>0240535</t>
  </si>
  <si>
    <t xml:space="preserve">PERFIL "U" SIMPLES DE ACO GALVANIZADO DOBRADO 75 X *40* MM. E = 2.65 MM                                                                                                                                 </t>
  </si>
  <si>
    <t>0312889</t>
  </si>
  <si>
    <t xml:space="preserve">APARELHO DE APOIO DE NEOPRENE SIMPLES/ NAO FRETADO. 100 X 100 CM. ESPESSURA 6.3 MM                                                                                                                      </t>
  </si>
  <si>
    <t>Sub-Total de CAMINHONETE COM MOTOR A DIESEL. POTENCIA</t>
  </si>
  <si>
    <t>1001001</t>
  </si>
  <si>
    <t xml:space="preserve">(MERCADO) - CHAPA AÇO CARBONO EXPANDIDA, MALHA 34X133, ESPESSURA=4,76MM                                                                                                                                 </t>
  </si>
  <si>
    <t>RECOLOCACAO DE FOLHAS DE PORTA DE PASSAGEM OU JANELA. CONSIDERANDO REAPROVEITAMENTO DO MATERIAL</t>
  </si>
  <si>
    <t xml:space="preserve">88261         </t>
  </si>
  <si>
    <t xml:space="preserve">CARPINTEIRO DE ESQUADRIA COM ENCARGOS COMPLEMENTARES                                                                                                                                                    </t>
  </si>
  <si>
    <t>DEMOLICAO DE ALVENARIA DE ELEMENTOS CERAMICOS VAZADOS</t>
  </si>
  <si>
    <t>0207267</t>
  </si>
  <si>
    <t xml:space="preserve">BLOCO CERAMICO (ALVENARIA VEDACAO). 6 FUROS. DE 9 X 14 X 19 CM                                                                                                                                          </t>
  </si>
  <si>
    <t>0234547</t>
  </si>
  <si>
    <t xml:space="preserve">TELA DE ACO SOLDADA GALVANIZADA/ZINCADA PARA ALVENARIA. FIO  D = *1.20 A 1.70* MM. MALHA 15 X 15 MM. (C X L) *50 X 12* CM                                                                               </t>
  </si>
  <si>
    <t>0237395</t>
  </si>
  <si>
    <t xml:space="preserve">PINO DE ACO COM FURO. HASTE = 27 MM (ACAO DIRETA)                                                                                                                                                       </t>
  </si>
  <si>
    <t xml:space="preserve">CENTO </t>
  </si>
  <si>
    <t xml:space="preserve">87292         </t>
  </si>
  <si>
    <t xml:space="preserve">ARGAMASSA TRAÇO 1:2:8 (CIMENTO. CAL E AREIA MÉDIA) PARA EMBOÇO/MASSA ÚNICA/ASSENTAMENTO DE ALVENARIA DE VEDAÇÃO. PREPARO MECÂNICO COM BETONEIRA 400 L. AF_06/2014                                       </t>
  </si>
  <si>
    <t>EMBOÇO OU MASSA ÚNICA EM ARGAMASSA TRAÇO 1:2:8. PREPARO MANUAL. APLICADA MANUALMENTE EM PANOS CEGOS DE FACHADA (SEM PRESENÇA DE VÃOS). ESPESSURA DE 25 MM. AF_06/2014</t>
  </si>
  <si>
    <t>0237411</t>
  </si>
  <si>
    <t xml:space="preserve">TELA DE ACO SOLDADA GALVANIZADA/ZINCADA PARA ALVENARIA. FIO  D = *1.24 MM. MALHA 25 X 25 MM                                                                                                             </t>
  </si>
  <si>
    <t xml:space="preserve">87369         </t>
  </si>
  <si>
    <t xml:space="preserve">ARGAMASSA TRAÇO 1:2:8 (CIMENTO. CAL E AREIA MÉDIA) PARA EMBOÇO/MASSA ÚNICA/ASSENTAMENTO DE ALVENARIA DE VEDAÇÃO. PREPARO MANUAL. AF_06/2014                                                             </t>
  </si>
  <si>
    <t>REMOÇÃO E RECOLOCAÇÃO DE INSTALAÇÕES DE PROTEÇÃO CONTRA DESCARGAS ATMOSFÉRICAS (SINAPI 85407)</t>
  </si>
  <si>
    <t xml:space="preserve">88247         </t>
  </si>
  <si>
    <t xml:space="preserve">AUXILIAR DE ELETRICISTA COM ENCARGOS COMPLEMENTARES                                                                                                                                                     </t>
  </si>
  <si>
    <t xml:space="preserve">88264         </t>
  </si>
  <si>
    <t xml:space="preserve">ELETRICISTA COM ENCARGOS COMPLEMENTARES                                                                                                                                                                 </t>
  </si>
  <si>
    <t>TERMINAL OU CONECTOR DE PRESSAO - PARA CABO 16MM2 - FORNECIMENTO E INSTALACAO</t>
  </si>
  <si>
    <t>0201585</t>
  </si>
  <si>
    <t xml:space="preserve">TERMINAL METALICO A PRESSAO PARA 1 CABO DE 16 MM2. COM 1 FURO DE FIXACAO                                                                                                                                </t>
  </si>
  <si>
    <t>TERMINAL OU CONECTOR DE PRESSAO - PARA CABO 35MM2 - FORNECIMENTO E INSTALACAO</t>
  </si>
  <si>
    <t>0201587</t>
  </si>
  <si>
    <t xml:space="preserve">TERMINAL METALICO A PRESSAO PARA 1 CABO DE 35 MM2. COM 1 FURO DE FIXACAO                                                                                                                                </t>
  </si>
  <si>
    <t>CABO DE COBRE NU 16MM2 - FORNECIMENTO E INSTALACAO</t>
  </si>
  <si>
    <t>0200857</t>
  </si>
  <si>
    <t xml:space="preserve">CABO DE COBRE NU 16 MM2 MEIO-DURO                                                                                                                                                                       </t>
  </si>
  <si>
    <t>CABO DE COBRE NU 35MM2 - FORNECIMENTO E INSTALACAO</t>
  </si>
  <si>
    <t>0200863</t>
  </si>
  <si>
    <t xml:space="preserve">CABO DE COBRE NU 35 MM2 MEIO-DURO                                                                                                                                                                       </t>
  </si>
  <si>
    <t>PARAFUSO CONEXÃO ENTRE BARRAS ø1/4"x3/4" INOX</t>
  </si>
  <si>
    <t>1811002</t>
  </si>
  <si>
    <t xml:space="preserve">(MERCADO) - ABRAÇADEIRA PVC DIÃMETRO 3/4''                                                                                                                                                              </t>
  </si>
  <si>
    <t xml:space="preserve">Sub-Total de INSTALAÇÕES ELÉTRICAS                   </t>
  </si>
  <si>
    <t>PORCA SEXTAVADA ø1/4" INOX</t>
  </si>
  <si>
    <t>1802007</t>
  </si>
  <si>
    <t xml:space="preserve">(MERCADO) - PORCA SEXTAVADA ø1/4" INOX                                                                                                                                                                  </t>
  </si>
  <si>
    <t>PARAFUSO CABEÇA PANELA 4,8X50MM INOX</t>
  </si>
  <si>
    <t>1802008</t>
  </si>
  <si>
    <t xml:space="preserve">(MERCADO) - PARAFUSO CABEÇA PANELA 4,8X50MM INOX                                                                                                                                                        </t>
  </si>
  <si>
    <t>BUCHA NYLON S-8</t>
  </si>
  <si>
    <t>1802009</t>
  </si>
  <si>
    <t xml:space="preserve">4376 (SINAPI) - BUCHA DE NYLON SEM ABA S8                                                                                                                                                               </t>
  </si>
  <si>
    <t>Bloco A - REFORMA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</si>
</sst>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0.0000"/>
    <numFmt numFmtId="166" formatCode="[$-416]mmmm\-yyyy;@"/>
    <numFmt numFmtId="167" formatCode="_(* #,##0.00_);_(* \(#,##0.00\);_(* &quot;-&quot;??_);_(@_)"/>
    <numFmt numFmtId="168" formatCode="_(&quot;R$ &quot;* #,##0.00_);_(&quot;R$ &quot;* \(#,##0.00\);_(&quot;R$ &quot;* &quot;-&quot;??_);_(@_)"/>
    <numFmt numFmtId="169" formatCode="_-* #,##0.0000_-;\-* #,##0.0000_-;_-* &quot;-&quot;??_-;_-@_-"/>
    <numFmt numFmtId="170" formatCode="0.000000%"/>
    <numFmt numFmtId="171" formatCode="_-* #,##0.000000_-;\-* #,##0.000000_-;_-* &quot;-&quot;??_-;_-@_-"/>
    <numFmt numFmtId="172" formatCode="0.0000000000%"/>
    <numFmt numFmtId="173" formatCode="#,##0.000000"/>
  </numFmts>
  <fonts count="22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3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99FF33"/>
        <bgColor indexed="64"/>
      </patternFill>
    </fill>
  </fills>
  <borders count="73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339">
    <xf numFmtId="0" fontId="0" fillId="0" borderId="0" xfId="0"/>
    <xf numFmtId="4" fontId="0" fillId="0" borderId="0" xfId="0" applyNumberFormat="1"/>
    <xf numFmtId="0" fontId="0" fillId="0" borderId="0" xfId="0"/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1" fontId="12" fillId="2" borderId="1" xfId="0" applyNumberFormat="1" applyFont="1" applyFill="1" applyBorder="1"/>
    <xf numFmtId="166" fontId="12" fillId="2" borderId="2" xfId="0" applyNumberFormat="1" applyFont="1" applyFill="1" applyBorder="1"/>
    <xf numFmtId="166" fontId="13" fillId="2" borderId="2" xfId="0" applyNumberFormat="1" applyFont="1" applyFill="1" applyBorder="1"/>
    <xf numFmtId="166" fontId="13" fillId="2" borderId="3" xfId="0" applyNumberFormat="1" applyFont="1" applyFill="1" applyBorder="1"/>
    <xf numFmtId="1" fontId="12" fillId="2" borderId="4" xfId="0" applyNumberFormat="1" applyFont="1" applyFill="1" applyBorder="1"/>
    <xf numFmtId="166" fontId="12" fillId="2" borderId="0" xfId="0" applyNumberFormat="1" applyFont="1" applyFill="1" applyBorder="1"/>
    <xf numFmtId="166" fontId="13" fillId="2" borderId="0" xfId="0" applyNumberFormat="1" applyFont="1" applyFill="1" applyBorder="1"/>
    <xf numFmtId="166" fontId="13" fillId="2" borderId="5" xfId="0" applyNumberFormat="1" applyFont="1" applyFill="1" applyBorder="1"/>
    <xf numFmtId="49" fontId="12" fillId="2" borderId="6" xfId="0" applyNumberFormat="1" applyFont="1" applyFill="1" applyBorder="1"/>
    <xf numFmtId="166" fontId="12" fillId="2" borderId="7" xfId="0" applyNumberFormat="1" applyFont="1" applyFill="1" applyBorder="1" applyAlignment="1">
      <alignment horizontal="left"/>
    </xf>
    <xf numFmtId="166" fontId="12" fillId="2" borderId="7" xfId="0" applyNumberFormat="1" applyFont="1" applyFill="1" applyBorder="1"/>
    <xf numFmtId="166" fontId="13" fillId="2" borderId="7" xfId="0" applyNumberFormat="1" applyFont="1" applyFill="1" applyBorder="1"/>
    <xf numFmtId="166" fontId="13" fillId="2" borderId="8" xfId="0" applyNumberFormat="1" applyFont="1" applyFill="1" applyBorder="1"/>
    <xf numFmtId="166" fontId="14" fillId="2" borderId="9" xfId="0" applyNumberFormat="1" applyFont="1" applyFill="1" applyBorder="1" applyAlignment="1">
      <alignment vertical="center"/>
    </xf>
    <xf numFmtId="166" fontId="14" fillId="2" borderId="2" xfId="0" applyNumberFormat="1" applyFont="1" applyFill="1" applyBorder="1" applyAlignment="1">
      <alignment vertical="center"/>
    </xf>
    <xf numFmtId="166" fontId="10" fillId="2" borderId="2" xfId="0" applyNumberFormat="1" applyFont="1" applyFill="1" applyBorder="1" applyAlignment="1">
      <alignment vertical="center"/>
    </xf>
    <xf numFmtId="166" fontId="10" fillId="2" borderId="10" xfId="0" applyNumberFormat="1" applyFont="1" applyFill="1" applyBorder="1" applyAlignment="1">
      <alignment vertical="center"/>
    </xf>
    <xf numFmtId="166" fontId="10" fillId="2" borderId="11" xfId="0" applyNumberFormat="1" applyFont="1" applyFill="1" applyBorder="1" applyAlignment="1">
      <alignment vertical="center"/>
    </xf>
    <xf numFmtId="166" fontId="10" fillId="2" borderId="12" xfId="0" applyNumberFormat="1" applyFont="1" applyFill="1" applyBorder="1" applyAlignment="1">
      <alignment vertical="center"/>
    </xf>
    <xf numFmtId="166" fontId="10" fillId="2" borderId="13" xfId="0" applyNumberFormat="1" applyFont="1" applyFill="1" applyBorder="1" applyAlignment="1">
      <alignment vertical="center"/>
    </xf>
    <xf numFmtId="49" fontId="10" fillId="2" borderId="14" xfId="0" applyNumberFormat="1" applyFont="1" applyFill="1" applyBorder="1" applyAlignment="1">
      <alignment vertical="center"/>
    </xf>
    <xf numFmtId="166" fontId="10" fillId="2" borderId="15" xfId="0" applyNumberFormat="1" applyFont="1" applyFill="1" applyBorder="1" applyAlignment="1">
      <alignment vertical="center"/>
    </xf>
    <xf numFmtId="166" fontId="9" fillId="2" borderId="15" xfId="0" applyNumberFormat="1" applyFont="1" applyFill="1" applyBorder="1" applyAlignment="1">
      <alignment vertical="center"/>
    </xf>
    <xf numFmtId="166" fontId="10" fillId="2" borderId="16" xfId="0" applyNumberFormat="1" applyFont="1" applyFill="1" applyBorder="1" applyAlignment="1">
      <alignment vertical="center"/>
    </xf>
    <xf numFmtId="166" fontId="10" fillId="2" borderId="17" xfId="0" applyNumberFormat="1" applyFont="1" applyFill="1" applyBorder="1" applyAlignment="1">
      <alignment horizontal="center" vertical="center"/>
    </xf>
    <xf numFmtId="49" fontId="10" fillId="2" borderId="18" xfId="0" applyNumberFormat="1" applyFont="1" applyFill="1" applyBorder="1" applyAlignment="1">
      <alignment horizontal="center" vertical="center"/>
    </xf>
    <xf numFmtId="166" fontId="10" fillId="2" borderId="18" xfId="0" applyNumberFormat="1" applyFont="1" applyFill="1" applyBorder="1" applyAlignment="1">
      <alignment horizontal="left" vertical="center"/>
    </xf>
    <xf numFmtId="167" fontId="10" fillId="0" borderId="18" xfId="4" applyNumberFormat="1" applyFont="1" applyFill="1" applyBorder="1" applyAlignment="1">
      <alignment horizontal="center" vertical="center"/>
    </xf>
    <xf numFmtId="10" fontId="10" fillId="0" borderId="19" xfId="4" applyNumberFormat="1" applyFont="1" applyFill="1" applyBorder="1" applyAlignment="1">
      <alignment horizontal="center" vertical="center"/>
    </xf>
    <xf numFmtId="49" fontId="10" fillId="2" borderId="20" xfId="0" applyNumberFormat="1" applyFont="1" applyFill="1" applyBorder="1" applyAlignment="1">
      <alignment horizontal="center" vertical="center"/>
    </xf>
    <xf numFmtId="166" fontId="10" fillId="2" borderId="20" xfId="0" applyNumberFormat="1" applyFont="1" applyFill="1" applyBorder="1" applyAlignment="1">
      <alignment horizontal="left" vertical="center"/>
    </xf>
    <xf numFmtId="167" fontId="10" fillId="0" borderId="20" xfId="4" applyNumberFormat="1" applyFont="1" applyFill="1" applyBorder="1" applyAlignment="1">
      <alignment horizontal="center" vertical="center"/>
    </xf>
    <xf numFmtId="167" fontId="15" fillId="2" borderId="21" xfId="4" applyNumberFormat="1" applyFont="1" applyFill="1" applyBorder="1" applyAlignment="1">
      <alignment horizontal="center" vertical="center"/>
    </xf>
    <xf numFmtId="10" fontId="15" fillId="0" borderId="21" xfId="4" applyNumberFormat="1" applyFont="1" applyFill="1" applyBorder="1" applyAlignment="1">
      <alignment horizontal="center" vertical="center"/>
    </xf>
    <xf numFmtId="10" fontId="7" fillId="3" borderId="22" xfId="2" applyNumberFormat="1" applyFont="1" applyFill="1" applyBorder="1" applyAlignment="1">
      <alignment horizontal="center" vertical="center"/>
    </xf>
    <xf numFmtId="167" fontId="0" fillId="2" borderId="16" xfId="0" applyNumberFormat="1" applyFill="1" applyBorder="1" applyAlignment="1">
      <alignment horizontal="center" vertical="center"/>
    </xf>
    <xf numFmtId="49" fontId="0" fillId="2" borderId="0" xfId="0" applyNumberFormat="1" applyFill="1"/>
    <xf numFmtId="166" fontId="0" fillId="2" borderId="0" xfId="0" applyNumberFormat="1" applyFill="1"/>
    <xf numFmtId="167" fontId="0" fillId="2" borderId="0" xfId="0" applyNumberFormat="1" applyFill="1"/>
    <xf numFmtId="167" fontId="7" fillId="2" borderId="0" xfId="4" applyNumberFormat="1" applyFont="1" applyFill="1"/>
    <xf numFmtId="9" fontId="8" fillId="2" borderId="0" xfId="2" applyFont="1" applyFill="1"/>
    <xf numFmtId="166" fontId="8" fillId="2" borderId="0" xfId="0" applyNumberFormat="1" applyFont="1" applyFill="1"/>
    <xf numFmtId="1" fontId="0" fillId="0" borderId="0" xfId="0" applyNumberFormat="1" applyBorder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10" fontId="7" fillId="3" borderId="23" xfId="2" applyNumberFormat="1" applyFont="1" applyFill="1" applyBorder="1" applyAlignment="1">
      <alignment horizontal="center" vertical="center"/>
    </xf>
    <xf numFmtId="167" fontId="7" fillId="2" borderId="24" xfId="4" applyNumberFormat="1" applyFont="1" applyFill="1" applyBorder="1" applyAlignment="1">
      <alignment horizontal="center" vertical="center"/>
    </xf>
    <xf numFmtId="167" fontId="7" fillId="2" borderId="25" xfId="4" applyNumberFormat="1" applyFont="1" applyFill="1" applyBorder="1" applyAlignment="1">
      <alignment horizontal="center" vertical="center"/>
    </xf>
    <xf numFmtId="10" fontId="7" fillId="3" borderId="26" xfId="4" applyNumberFormat="1" applyFont="1" applyFill="1" applyBorder="1" applyAlignment="1">
      <alignment horizontal="center" vertical="center"/>
    </xf>
    <xf numFmtId="10" fontId="7" fillId="3" borderId="27" xfId="2" applyNumberFormat="1" applyFont="1" applyFill="1" applyBorder="1" applyAlignment="1">
      <alignment horizontal="center" vertical="center"/>
    </xf>
    <xf numFmtId="167" fontId="7" fillId="2" borderId="28" xfId="4" applyNumberFormat="1" applyFont="1" applyFill="1" applyBorder="1" applyAlignment="1">
      <alignment horizontal="center" vertical="center"/>
    </xf>
    <xf numFmtId="167" fontId="7" fillId="2" borderId="29" xfId="4" applyNumberFormat="1" applyFont="1" applyFill="1" applyBorder="1" applyAlignment="1">
      <alignment horizontal="center" vertical="center"/>
    </xf>
    <xf numFmtId="10" fontId="7" fillId="3" borderId="30" xfId="4" applyNumberFormat="1" applyFont="1" applyFill="1" applyBorder="1" applyAlignment="1">
      <alignment horizontal="center" vertical="center"/>
    </xf>
    <xf numFmtId="10" fontId="7" fillId="3" borderId="31" xfId="2" applyNumberFormat="1" applyFont="1" applyFill="1" applyBorder="1" applyAlignment="1">
      <alignment horizontal="center" vertical="center"/>
    </xf>
    <xf numFmtId="167" fontId="7" fillId="2" borderId="32" xfId="4" applyNumberFormat="1" applyFont="1" applyFill="1" applyBorder="1" applyAlignment="1">
      <alignment horizontal="center" vertical="center"/>
    </xf>
    <xf numFmtId="167" fontId="7" fillId="2" borderId="33" xfId="4" applyNumberFormat="1" applyFont="1" applyFill="1" applyBorder="1" applyAlignment="1">
      <alignment horizontal="center" vertical="center"/>
    </xf>
    <xf numFmtId="10" fontId="7" fillId="3" borderId="34" xfId="4" applyNumberFormat="1" applyFont="1" applyFill="1" applyBorder="1" applyAlignment="1">
      <alignment horizontal="center" vertical="center"/>
    </xf>
    <xf numFmtId="0" fontId="0" fillId="0" borderId="0" xfId="0"/>
    <xf numFmtId="1" fontId="16" fillId="0" borderId="0" xfId="0" applyNumberFormat="1" applyFont="1" applyAlignment="1">
      <alignment vertical="center"/>
    </xf>
    <xf numFmtId="10" fontId="7" fillId="0" borderId="0" xfId="2" applyNumberFormat="1" applyFont="1"/>
    <xf numFmtId="0" fontId="0" fillId="0" borderId="0" xfId="0" applyBorder="1" applyAlignment="1">
      <alignment horizontal="center" vertical="center"/>
    </xf>
    <xf numFmtId="1" fontId="0" fillId="0" borderId="0" xfId="0" applyNumberFormat="1" applyBorder="1"/>
    <xf numFmtId="0" fontId="0" fillId="0" borderId="0" xfId="0" applyAlignment="1">
      <alignment horizontal="center"/>
    </xf>
    <xf numFmtId="0" fontId="0" fillId="0" borderId="35" xfId="0" applyBorder="1"/>
    <xf numFmtId="0" fontId="2" fillId="0" borderId="36" xfId="0" applyFont="1" applyBorder="1"/>
    <xf numFmtId="0" fontId="0" fillId="0" borderId="36" xfId="0" applyBorder="1"/>
    <xf numFmtId="0" fontId="0" fillId="0" borderId="36" xfId="0" applyBorder="1" applyAlignment="1">
      <alignment horizontal="center"/>
    </xf>
    <xf numFmtId="0" fontId="0" fillId="0" borderId="37" xfId="0" applyBorder="1"/>
    <xf numFmtId="0" fontId="0" fillId="0" borderId="38" xfId="0" applyBorder="1"/>
    <xf numFmtId="0" fontId="2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39" xfId="0" applyBorder="1"/>
    <xf numFmtId="10" fontId="4" fillId="0" borderId="40" xfId="3" applyNumberFormat="1" applyFont="1" applyBorder="1" applyAlignment="1">
      <alignment horizontal="center"/>
    </xf>
    <xf numFmtId="0" fontId="0" fillId="0" borderId="41" xfId="0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68" fontId="2" fillId="0" borderId="0" xfId="0" applyNumberFormat="1" applyFont="1" applyBorder="1"/>
    <xf numFmtId="0" fontId="0" fillId="0" borderId="42" xfId="0" applyBorder="1"/>
    <xf numFmtId="0" fontId="0" fillId="0" borderId="43" xfId="0" applyBorder="1"/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0" xfId="0" applyBorder="1" applyAlignment="1">
      <alignment horizontal="right"/>
    </xf>
    <xf numFmtId="168" fontId="2" fillId="0" borderId="36" xfId="1" applyNumberFormat="1" applyFont="1" applyBorder="1" applyAlignment="1">
      <alignment horizontal="right"/>
    </xf>
    <xf numFmtId="10" fontId="4" fillId="0" borderId="45" xfId="3" applyNumberFormat="1" applyFont="1" applyBorder="1" applyAlignment="1">
      <alignment horizontal="center"/>
    </xf>
    <xf numFmtId="0" fontId="0" fillId="0" borderId="41" xfId="0" applyFill="1" applyBorder="1" applyAlignment="1">
      <alignment horizontal="center"/>
    </xf>
    <xf numFmtId="10" fontId="4" fillId="0" borderId="45" xfId="3" applyNumberFormat="1" applyFont="1" applyFill="1" applyBorder="1" applyAlignment="1">
      <alignment horizontal="center"/>
    </xf>
    <xf numFmtId="0" fontId="2" fillId="0" borderId="40" xfId="0" applyFont="1" applyBorder="1" applyAlignment="1">
      <alignment horizontal="right"/>
    </xf>
    <xf numFmtId="10" fontId="2" fillId="0" borderId="45" xfId="3" applyNumberFormat="1" applyFont="1" applyBorder="1" applyAlignment="1">
      <alignment horizontal="center"/>
    </xf>
    <xf numFmtId="168" fontId="2" fillId="0" borderId="41" xfId="1" applyNumberFormat="1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4" fillId="0" borderId="0" xfId="0" applyFont="1" applyBorder="1" applyAlignment="1">
      <alignment horizontal="right"/>
    </xf>
    <xf numFmtId="0" fontId="0" fillId="0" borderId="0" xfId="0" applyBorder="1" applyAlignment="1"/>
    <xf numFmtId="0" fontId="0" fillId="0" borderId="0" xfId="0" applyBorder="1" applyAlignment="1">
      <alignment wrapText="1"/>
    </xf>
    <xf numFmtId="0" fontId="4" fillId="0" borderId="0" xfId="0" applyFont="1" applyBorder="1" applyAlignment="1">
      <alignment wrapText="1"/>
    </xf>
    <xf numFmtId="0" fontId="0" fillId="0" borderId="0" xfId="0" applyBorder="1" applyAlignment="1">
      <alignment vertical="top" wrapText="1"/>
    </xf>
    <xf numFmtId="168" fontId="7" fillId="0" borderId="41" xfId="1" applyNumberFormat="1" applyFont="1" applyBorder="1" applyAlignment="1">
      <alignment horizontal="right"/>
    </xf>
    <xf numFmtId="10" fontId="7" fillId="0" borderId="45" xfId="2" applyNumberFormat="1" applyFont="1" applyBorder="1"/>
    <xf numFmtId="10" fontId="7" fillId="0" borderId="36" xfId="3" applyNumberFormat="1" applyFont="1" applyBorder="1" applyAlignment="1">
      <alignment horizontal="center"/>
    </xf>
    <xf numFmtId="10" fontId="7" fillId="0" borderId="43" xfId="3" applyNumberFormat="1" applyFont="1" applyBorder="1" applyAlignment="1">
      <alignment horizontal="center"/>
    </xf>
    <xf numFmtId="168" fontId="7" fillId="0" borderId="43" xfId="1" applyNumberFormat="1" applyFont="1" applyBorder="1"/>
    <xf numFmtId="10" fontId="7" fillId="0" borderId="40" xfId="3" applyNumberFormat="1" applyFont="1" applyBorder="1" applyAlignment="1">
      <alignment horizontal="center"/>
    </xf>
    <xf numFmtId="168" fontId="7" fillId="0" borderId="41" xfId="1" applyNumberFormat="1" applyFont="1" applyFill="1" applyBorder="1" applyAlignment="1">
      <alignment horizontal="right"/>
    </xf>
    <xf numFmtId="43" fontId="0" fillId="0" borderId="0" xfId="0" applyNumberFormat="1"/>
    <xf numFmtId="169" fontId="0" fillId="0" borderId="0" xfId="0" applyNumberFormat="1"/>
    <xf numFmtId="0" fontId="0" fillId="0" borderId="0" xfId="0" applyNumberFormat="1"/>
    <xf numFmtId="10" fontId="0" fillId="0" borderId="0" xfId="0" applyNumberFormat="1"/>
    <xf numFmtId="168" fontId="7" fillId="0" borderId="43" xfId="1" applyNumberFormat="1" applyFont="1" applyBorder="1" applyAlignment="1">
      <alignment horizontal="center"/>
    </xf>
    <xf numFmtId="168" fontId="7" fillId="0" borderId="41" xfId="1" applyNumberFormat="1" applyFont="1" applyBorder="1" applyAlignment="1">
      <alignment horizontal="center" vertical="center"/>
    </xf>
    <xf numFmtId="44" fontId="0" fillId="0" borderId="0" xfId="0" applyNumberFormat="1"/>
    <xf numFmtId="168" fontId="7" fillId="0" borderId="41" xfId="1" applyNumberFormat="1" applyFont="1" applyFill="1" applyBorder="1" applyAlignment="1">
      <alignment horizontal="right"/>
    </xf>
    <xf numFmtId="0" fontId="0" fillId="0" borderId="4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0" fontId="7" fillId="4" borderId="46" xfId="2" applyNumberFormat="1" applyFont="1" applyFill="1" applyBorder="1" applyAlignment="1" applyProtection="1">
      <alignment horizontal="right"/>
      <protection locked="0"/>
    </xf>
    <xf numFmtId="4" fontId="5" fillId="0" borderId="0" xfId="0" applyNumberFormat="1" applyFont="1" applyBorder="1" applyAlignment="1">
      <alignment horizontal="center" vertical="top" wrapText="1"/>
    </xf>
    <xf numFmtId="4" fontId="5" fillId="0" borderId="0" xfId="0" applyNumberFormat="1" applyFont="1" applyBorder="1" applyAlignment="1">
      <alignment vertical="top" wrapText="1"/>
    </xf>
    <xf numFmtId="4" fontId="6" fillId="0" borderId="0" xfId="0" applyNumberFormat="1" applyFont="1" applyBorder="1" applyAlignment="1">
      <alignment vertical="top" wrapText="1"/>
    </xf>
    <xf numFmtId="49" fontId="0" fillId="0" borderId="0" xfId="0" applyNumberFormat="1"/>
    <xf numFmtId="0" fontId="0" fillId="0" borderId="0" xfId="0" applyAlignment="1">
      <alignment wrapText="1"/>
    </xf>
    <xf numFmtId="173" fontId="0" fillId="0" borderId="0" xfId="0" applyNumberFormat="1"/>
    <xf numFmtId="2" fontId="16" fillId="0" borderId="0" xfId="0" applyNumberFormat="1" applyFont="1" applyAlignment="1" applyProtection="1">
      <alignment vertical="center"/>
    </xf>
    <xf numFmtId="1" fontId="16" fillId="0" borderId="0" xfId="0" applyNumberFormat="1" applyFont="1" applyAlignment="1" applyProtection="1">
      <alignment vertical="center"/>
    </xf>
    <xf numFmtId="2" fontId="0" fillId="0" borderId="0" xfId="0" applyNumberFormat="1" applyProtection="1"/>
    <xf numFmtId="0" fontId="0" fillId="0" borderId="0" xfId="0" applyProtection="1"/>
    <xf numFmtId="1" fontId="16" fillId="0" borderId="0" xfId="0" applyNumberFormat="1" applyFont="1" applyAlignment="1" applyProtection="1">
      <alignment horizontal="center" vertical="center"/>
    </xf>
    <xf numFmtId="1" fontId="16" fillId="0" borderId="0" xfId="0" applyNumberFormat="1" applyFont="1" applyAlignment="1" applyProtection="1">
      <alignment horizontal="left" vertical="center"/>
    </xf>
    <xf numFmtId="1" fontId="16" fillId="0" borderId="0" xfId="0" applyNumberFormat="1" applyFont="1" applyAlignment="1" applyProtection="1">
      <alignment horizontal="left" vertical="center" wrapText="1"/>
    </xf>
    <xf numFmtId="1" fontId="16" fillId="0" borderId="0" xfId="0" applyNumberFormat="1" applyFont="1" applyAlignment="1" applyProtection="1">
      <alignment horizontal="right" vertical="center"/>
    </xf>
    <xf numFmtId="10" fontId="16" fillId="0" borderId="0" xfId="2" applyNumberFormat="1" applyFont="1" applyAlignment="1" applyProtection="1">
      <alignment horizontal="center" vertical="center"/>
    </xf>
    <xf numFmtId="10" fontId="10" fillId="2" borderId="0" xfId="2" applyNumberFormat="1" applyFont="1" applyFill="1" applyBorder="1" applyAlignment="1" applyProtection="1"/>
    <xf numFmtId="2" fontId="10" fillId="2" borderId="0" xfId="4" applyNumberFormat="1" applyFont="1" applyFill="1" applyBorder="1" applyAlignment="1" applyProtection="1"/>
    <xf numFmtId="43" fontId="10" fillId="2" borderId="0" xfId="4" applyFont="1" applyFill="1" applyBorder="1" applyAlignment="1" applyProtection="1"/>
    <xf numFmtId="49" fontId="0" fillId="0" borderId="0" xfId="0" applyNumberFormat="1" applyAlignment="1" applyProtection="1">
      <alignment horizontal="left" vertical="center"/>
    </xf>
    <xf numFmtId="49" fontId="0" fillId="0" borderId="0" xfId="0" applyNumberFormat="1" applyAlignment="1" applyProtection="1">
      <alignment horizontal="left" wrapText="1"/>
    </xf>
    <xf numFmtId="0" fontId="0" fillId="0" borderId="0" xfId="0" applyAlignment="1" applyProtection="1">
      <alignment horizontal="center" wrapText="1"/>
    </xf>
    <xf numFmtId="0" fontId="0" fillId="0" borderId="0" xfId="0" applyAlignment="1" applyProtection="1">
      <alignment horizontal="right" wrapText="1"/>
    </xf>
    <xf numFmtId="10" fontId="10" fillId="5" borderId="46" xfId="2" applyNumberFormat="1" applyFont="1" applyFill="1" applyBorder="1" applyAlignment="1" applyProtection="1">
      <alignment horizontal="right"/>
    </xf>
    <xf numFmtId="2" fontId="0" fillId="0" borderId="47" xfId="0" applyNumberFormat="1" applyBorder="1" applyProtection="1"/>
    <xf numFmtId="0" fontId="0" fillId="0" borderId="0" xfId="0" applyBorder="1" applyProtection="1"/>
    <xf numFmtId="43" fontId="12" fillId="6" borderId="48" xfId="4" applyFont="1" applyFill="1" applyBorder="1" applyAlignment="1" applyProtection="1">
      <alignment horizontal="center" vertical="center" wrapText="1"/>
    </xf>
    <xf numFmtId="43" fontId="12" fillId="5" borderId="49" xfId="4" applyFont="1" applyFill="1" applyBorder="1" applyAlignment="1" applyProtection="1">
      <alignment horizontal="center" vertical="center"/>
    </xf>
    <xf numFmtId="43" fontId="12" fillId="5" borderId="50" xfId="4" applyFont="1" applyFill="1" applyBorder="1" applyAlignment="1" applyProtection="1">
      <alignment horizontal="center" vertical="center"/>
    </xf>
    <xf numFmtId="43" fontId="12" fillId="6" borderId="51" xfId="4" applyFont="1" applyFill="1" applyBorder="1" applyAlignment="1" applyProtection="1">
      <alignment horizontal="center"/>
    </xf>
    <xf numFmtId="2" fontId="8" fillId="0" borderId="47" xfId="0" applyNumberFormat="1" applyFont="1" applyBorder="1" applyProtection="1"/>
    <xf numFmtId="49" fontId="10" fillId="0" borderId="52" xfId="0" applyNumberFormat="1" applyFont="1" applyBorder="1" applyAlignment="1" applyProtection="1">
      <alignment horizontal="left" vertical="center"/>
    </xf>
    <xf numFmtId="49" fontId="0" fillId="0" borderId="53" xfId="0" applyNumberFormat="1" applyBorder="1" applyAlignment="1" applyProtection="1">
      <alignment horizontal="left" vertical="center"/>
    </xf>
    <xf numFmtId="0" fontId="10" fillId="0" borderId="53" xfId="0" applyFont="1" applyBorder="1" applyAlignment="1" applyProtection="1">
      <alignment horizontal="left" wrapText="1"/>
    </xf>
    <xf numFmtId="0" fontId="0" fillId="0" borderId="53" xfId="0" applyBorder="1" applyAlignment="1" applyProtection="1">
      <alignment horizontal="center"/>
    </xf>
    <xf numFmtId="4" fontId="0" fillId="0" borderId="53" xfId="0" applyNumberFormat="1" applyBorder="1" applyAlignment="1" applyProtection="1">
      <alignment horizontal="right"/>
    </xf>
    <xf numFmtId="4" fontId="0" fillId="0" borderId="53" xfId="0" applyNumberFormat="1" applyBorder="1" applyProtection="1"/>
    <xf numFmtId="10" fontId="7" fillId="0" borderId="53" xfId="2" applyNumberFormat="1" applyFont="1" applyBorder="1" applyProtection="1"/>
    <xf numFmtId="43" fontId="7" fillId="0" borderId="53" xfId="4" applyFont="1" applyBorder="1" applyProtection="1"/>
    <xf numFmtId="10" fontId="7" fillId="0" borderId="54" xfId="2" applyNumberFormat="1" applyFont="1" applyBorder="1" applyProtection="1"/>
    <xf numFmtId="49" fontId="0" fillId="0" borderId="47" xfId="0" applyNumberFormat="1" applyBorder="1" applyAlignment="1" applyProtection="1">
      <alignment horizontal="left" vertical="center"/>
    </xf>
    <xf numFmtId="49" fontId="0" fillId="0" borderId="55" xfId="0" applyNumberFormat="1" applyBorder="1" applyAlignment="1" applyProtection="1">
      <alignment horizontal="left" vertical="center"/>
    </xf>
    <xf numFmtId="0" fontId="0" fillId="0" borderId="55" xfId="0" applyBorder="1" applyAlignment="1" applyProtection="1">
      <alignment horizontal="left" wrapText="1"/>
    </xf>
    <xf numFmtId="0" fontId="0" fillId="0" borderId="55" xfId="0" applyBorder="1" applyAlignment="1" applyProtection="1">
      <alignment horizontal="center"/>
    </xf>
    <xf numFmtId="4" fontId="0" fillId="0" borderId="55" xfId="0" applyNumberFormat="1" applyBorder="1" applyAlignment="1" applyProtection="1">
      <alignment horizontal="right"/>
    </xf>
    <xf numFmtId="4" fontId="0" fillId="0" borderId="55" xfId="0" applyNumberFormat="1" applyBorder="1" applyProtection="1"/>
    <xf numFmtId="10" fontId="7" fillId="0" borderId="55" xfId="2" applyNumberFormat="1" applyFont="1" applyBorder="1" applyProtection="1"/>
    <xf numFmtId="43" fontId="7" fillId="0" borderId="55" xfId="4" applyFont="1" applyBorder="1" applyProtection="1"/>
    <xf numFmtId="10" fontId="7" fillId="0" borderId="46" xfId="2" applyNumberFormat="1" applyFont="1" applyBorder="1" applyProtection="1"/>
    <xf numFmtId="49" fontId="10" fillId="0" borderId="48" xfId="0" applyNumberFormat="1" applyFont="1" applyBorder="1" applyAlignment="1" applyProtection="1">
      <alignment horizontal="left" vertical="center"/>
    </xf>
    <xf numFmtId="49" fontId="10" fillId="0" borderId="55" xfId="0" applyNumberFormat="1" applyFont="1" applyBorder="1" applyAlignment="1" applyProtection="1">
      <alignment horizontal="left" vertical="center"/>
    </xf>
    <xf numFmtId="0" fontId="10" fillId="0" borderId="55" xfId="0" applyFont="1" applyBorder="1" applyAlignment="1" applyProtection="1">
      <alignment horizontal="left" wrapText="1"/>
    </xf>
    <xf numFmtId="0" fontId="10" fillId="0" borderId="55" xfId="0" applyFont="1" applyBorder="1" applyAlignment="1" applyProtection="1">
      <alignment horizontal="center"/>
    </xf>
    <xf numFmtId="4" fontId="10" fillId="0" borderId="55" xfId="0" applyNumberFormat="1" applyFont="1" applyBorder="1" applyAlignment="1" applyProtection="1">
      <alignment horizontal="right"/>
    </xf>
    <xf numFmtId="4" fontId="10" fillId="0" borderId="55" xfId="0" applyNumberFormat="1" applyFont="1" applyBorder="1" applyProtection="1"/>
    <xf numFmtId="10" fontId="10" fillId="0" borderId="55" xfId="2" applyNumberFormat="1" applyFont="1" applyBorder="1" applyProtection="1"/>
    <xf numFmtId="43" fontId="10" fillId="0" borderId="55" xfId="4" applyFont="1" applyBorder="1" applyProtection="1"/>
    <xf numFmtId="10" fontId="10" fillId="0" borderId="46" xfId="2" applyNumberFormat="1" applyFont="1" applyBorder="1" applyProtection="1"/>
    <xf numFmtId="2" fontId="10" fillId="0" borderId="47" xfId="0" applyNumberFormat="1" applyFont="1" applyBorder="1" applyProtection="1"/>
    <xf numFmtId="0" fontId="10" fillId="0" borderId="0" xfId="0" applyFont="1" applyBorder="1" applyProtection="1"/>
    <xf numFmtId="0" fontId="10" fillId="0" borderId="0" xfId="0" applyFont="1" applyProtection="1"/>
    <xf numFmtId="49" fontId="0" fillId="0" borderId="48" xfId="0" applyNumberFormat="1" applyBorder="1" applyAlignment="1" applyProtection="1">
      <alignment horizontal="left" vertical="center"/>
    </xf>
    <xf numFmtId="43" fontId="0" fillId="0" borderId="0" xfId="0" applyNumberFormat="1" applyBorder="1" applyProtection="1"/>
    <xf numFmtId="0" fontId="0" fillId="0" borderId="55" xfId="0" applyNumberFormat="1" applyBorder="1" applyAlignment="1" applyProtection="1">
      <alignment horizontal="left" vertical="center"/>
    </xf>
    <xf numFmtId="2" fontId="7" fillId="0" borderId="55" xfId="4" applyNumberFormat="1" applyFont="1" applyBorder="1" applyProtection="1"/>
    <xf numFmtId="171" fontId="0" fillId="0" borderId="0" xfId="0" applyNumberFormat="1" applyBorder="1" applyProtection="1"/>
    <xf numFmtId="43" fontId="10" fillId="0" borderId="0" xfId="0" applyNumberFormat="1" applyFont="1" applyBorder="1" applyProtection="1"/>
    <xf numFmtId="49" fontId="10" fillId="0" borderId="48" xfId="0" applyNumberFormat="1" applyFont="1" applyBorder="1" applyProtection="1"/>
    <xf numFmtId="49" fontId="0" fillId="0" borderId="48" xfId="0" applyNumberFormat="1" applyBorder="1" applyProtection="1"/>
    <xf numFmtId="0" fontId="10" fillId="0" borderId="47" xfId="0" applyFont="1" applyBorder="1" applyProtection="1"/>
    <xf numFmtId="0" fontId="10" fillId="0" borderId="55" xfId="0" applyNumberFormat="1" applyFont="1" applyBorder="1" applyAlignment="1" applyProtection="1">
      <alignment horizontal="left" vertical="center"/>
    </xf>
    <xf numFmtId="0" fontId="0" fillId="0" borderId="55" xfId="0" applyBorder="1" applyProtection="1"/>
    <xf numFmtId="49" fontId="12" fillId="5" borderId="49" xfId="0" applyNumberFormat="1" applyFont="1" applyFill="1" applyBorder="1" applyAlignment="1" applyProtection="1">
      <alignment horizontal="left" vertical="center"/>
    </xf>
    <xf numFmtId="49" fontId="12" fillId="5" borderId="50" xfId="0" applyNumberFormat="1" applyFont="1" applyFill="1" applyBorder="1" applyAlignment="1" applyProtection="1">
      <alignment horizontal="left"/>
    </xf>
    <xf numFmtId="0" fontId="12" fillId="5" borderId="50" xfId="0" applyFont="1" applyFill="1" applyBorder="1" applyAlignment="1" applyProtection="1">
      <alignment horizontal="left" wrapText="1"/>
    </xf>
    <xf numFmtId="0" fontId="12" fillId="5" borderId="50" xfId="0" applyFont="1" applyFill="1" applyBorder="1" applyAlignment="1" applyProtection="1">
      <alignment horizontal="left"/>
    </xf>
    <xf numFmtId="4" fontId="12" fillId="5" borderId="50" xfId="0" applyNumberFormat="1" applyFont="1" applyFill="1" applyBorder="1" applyAlignment="1" applyProtection="1">
      <alignment horizontal="right"/>
    </xf>
    <xf numFmtId="10" fontId="12" fillId="5" borderId="50" xfId="2" applyNumberFormat="1" applyFont="1" applyFill="1" applyBorder="1" applyAlignment="1" applyProtection="1">
      <alignment horizontal="right"/>
    </xf>
    <xf numFmtId="4" fontId="12" fillId="6" borderId="49" xfId="0" applyNumberFormat="1" applyFont="1" applyFill="1" applyBorder="1" applyAlignment="1" applyProtection="1">
      <alignment horizontal="right"/>
    </xf>
    <xf numFmtId="4" fontId="12" fillId="6" borderId="50" xfId="0" applyNumberFormat="1" applyFont="1" applyFill="1" applyBorder="1" applyAlignment="1" applyProtection="1">
      <alignment horizontal="right"/>
    </xf>
    <xf numFmtId="10" fontId="12" fillId="6" borderId="56" xfId="2" applyNumberFormat="1" applyFont="1" applyFill="1" applyBorder="1" applyProtection="1"/>
    <xf numFmtId="2" fontId="12" fillId="2" borderId="47" xfId="2" applyNumberFormat="1" applyFont="1" applyFill="1" applyBorder="1" applyProtection="1"/>
    <xf numFmtId="0" fontId="12" fillId="0" borderId="0" xfId="0" applyFont="1" applyBorder="1" applyProtection="1"/>
    <xf numFmtId="2" fontId="12" fillId="0" borderId="0" xfId="0" applyNumberFormat="1" applyFont="1" applyBorder="1" applyAlignment="1" applyProtection="1">
      <alignment horizontal="right"/>
    </xf>
    <xf numFmtId="0" fontId="12" fillId="0" borderId="0" xfId="0" applyFont="1" applyProtection="1"/>
    <xf numFmtId="2" fontId="12" fillId="0" borderId="0" xfId="0" applyNumberFormat="1" applyFont="1" applyProtection="1"/>
    <xf numFmtId="0" fontId="0" fillId="0" borderId="0" xfId="0" applyAlignment="1" applyProtection="1">
      <alignment horizontal="left" wrapText="1"/>
    </xf>
    <xf numFmtId="0" fontId="0" fillId="0" borderId="0" xfId="0" applyAlignment="1" applyProtection="1">
      <alignment horizontal="center"/>
    </xf>
    <xf numFmtId="4" fontId="0" fillId="0" borderId="0" xfId="0" applyNumberFormat="1" applyAlignment="1" applyProtection="1">
      <alignment horizontal="right"/>
    </xf>
    <xf numFmtId="4" fontId="0" fillId="0" borderId="0" xfId="0" applyNumberFormat="1" applyProtection="1"/>
    <xf numFmtId="10" fontId="7" fillId="0" borderId="0" xfId="2" applyNumberFormat="1" applyFont="1" applyProtection="1"/>
    <xf numFmtId="1" fontId="16" fillId="0" borderId="35" xfId="0" applyNumberFormat="1" applyFont="1" applyBorder="1" applyAlignment="1" applyProtection="1">
      <alignment horizontal="left" vertical="center"/>
    </xf>
    <xf numFmtId="0" fontId="17" fillId="0" borderId="36" xfId="0" applyFont="1" applyBorder="1" applyAlignment="1" applyProtection="1">
      <alignment horizontal="center" vertical="center"/>
    </xf>
    <xf numFmtId="1" fontId="11" fillId="0" borderId="36" xfId="0" applyNumberFormat="1" applyFont="1" applyBorder="1" applyAlignment="1" applyProtection="1">
      <alignment horizontal="left" vertical="center"/>
    </xf>
    <xf numFmtId="164" fontId="17" fillId="0" borderId="36" xfId="0" applyNumberFormat="1" applyFont="1" applyBorder="1" applyAlignment="1" applyProtection="1">
      <alignment horizontal="right" vertical="center"/>
    </xf>
    <xf numFmtId="164" fontId="17" fillId="0" borderId="37" xfId="0" applyNumberFormat="1" applyFont="1" applyBorder="1" applyAlignment="1" applyProtection="1">
      <alignment horizontal="right" vertical="center"/>
    </xf>
    <xf numFmtId="4" fontId="18" fillId="0" borderId="0" xfId="0" applyNumberFormat="1" applyFont="1" applyBorder="1" applyProtection="1"/>
    <xf numFmtId="1" fontId="16" fillId="2" borderId="38" xfId="0" applyNumberFormat="1" applyFont="1" applyFill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center" vertical="center"/>
    </xf>
    <xf numFmtId="1" fontId="11" fillId="0" borderId="0" xfId="0" applyNumberFormat="1" applyFont="1" applyBorder="1" applyAlignment="1" applyProtection="1">
      <alignment vertical="center"/>
    </xf>
    <xf numFmtId="164" fontId="11" fillId="0" borderId="0" xfId="0" applyNumberFormat="1" applyFont="1" applyBorder="1" applyAlignment="1" applyProtection="1">
      <alignment horizontal="right" vertical="center"/>
    </xf>
    <xf numFmtId="164" fontId="11" fillId="0" borderId="39" xfId="0" applyNumberFormat="1" applyFont="1" applyBorder="1" applyAlignment="1" applyProtection="1">
      <alignment horizontal="right" vertical="center"/>
    </xf>
    <xf numFmtId="43" fontId="7" fillId="0" borderId="0" xfId="4" applyFont="1" applyProtection="1"/>
    <xf numFmtId="1" fontId="16" fillId="0" borderId="38" xfId="0" applyNumberFormat="1" applyFont="1" applyBorder="1" applyAlignment="1" applyProtection="1">
      <alignment horizontal="left" vertical="center"/>
    </xf>
    <xf numFmtId="170" fontId="7" fillId="0" borderId="0" xfId="2" applyNumberFormat="1" applyFont="1" applyProtection="1"/>
    <xf numFmtId="0" fontId="19" fillId="0" borderId="0" xfId="0" applyFont="1" applyProtection="1"/>
    <xf numFmtId="1" fontId="11" fillId="0" borderId="0" xfId="0" applyNumberFormat="1" applyFont="1" applyBorder="1" applyAlignment="1" applyProtection="1">
      <alignment horizontal="left" vertical="center"/>
    </xf>
    <xf numFmtId="164" fontId="16" fillId="0" borderId="0" xfId="0" applyNumberFormat="1" applyFont="1" applyBorder="1" applyAlignment="1" applyProtection="1">
      <alignment horizontal="right" vertical="center"/>
    </xf>
    <xf numFmtId="164" fontId="16" fillId="0" borderId="39" xfId="0" applyNumberFormat="1" applyFont="1" applyBorder="1" applyAlignment="1" applyProtection="1">
      <alignment horizontal="right" vertical="center"/>
    </xf>
    <xf numFmtId="0" fontId="11" fillId="0" borderId="36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/>
    </xf>
    <xf numFmtId="1" fontId="11" fillId="0" borderId="0" xfId="0" applyNumberFormat="1" applyFont="1" applyAlignment="1" applyProtection="1">
      <alignment horizontal="left" vertical="center"/>
    </xf>
    <xf numFmtId="0" fontId="17" fillId="0" borderId="0" xfId="0" applyFont="1" applyAlignment="1" applyProtection="1">
      <alignment horizontal="center" vertical="center"/>
    </xf>
    <xf numFmtId="1" fontId="20" fillId="0" borderId="0" xfId="0" applyNumberFormat="1" applyFont="1" applyAlignment="1" applyProtection="1">
      <alignment horizontal="center" vertical="center"/>
    </xf>
    <xf numFmtId="0" fontId="11" fillId="0" borderId="0" xfId="0" applyFont="1" applyAlignment="1" applyProtection="1">
      <alignment horizontal="left" vertical="center"/>
    </xf>
    <xf numFmtId="172" fontId="7" fillId="0" borderId="0" xfId="2" applyNumberFormat="1" applyFont="1" applyProtection="1"/>
    <xf numFmtId="0" fontId="20" fillId="0" borderId="0" xfId="0" applyFont="1" applyProtection="1"/>
    <xf numFmtId="0" fontId="11" fillId="0" borderId="0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horizontal="center" vertical="center"/>
    </xf>
    <xf numFmtId="0" fontId="20" fillId="0" borderId="0" xfId="0" applyFont="1" applyAlignment="1" applyProtection="1">
      <alignment horizontal="center" vertical="center"/>
    </xf>
    <xf numFmtId="164" fontId="20" fillId="0" borderId="0" xfId="0" applyNumberFormat="1" applyFont="1" applyAlignment="1" applyProtection="1">
      <alignment horizontal="right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/>
    <xf numFmtId="49" fontId="0" fillId="0" borderId="0" xfId="0" applyNumberFormat="1"/>
    <xf numFmtId="173" fontId="0" fillId="0" borderId="0" xfId="0" applyNumberFormat="1"/>
    <xf numFmtId="4" fontId="0" fillId="0" borderId="0" xfId="0" applyNumberFormat="1"/>
    <xf numFmtId="49" fontId="0" fillId="0" borderId="72" xfId="0" applyNumberFormat="1" applyBorder="1"/>
    <xf numFmtId="0" fontId="0" fillId="0" borderId="72" xfId="0" applyBorder="1"/>
    <xf numFmtId="173" fontId="0" fillId="0" borderId="72" xfId="0" applyNumberFormat="1" applyBorder="1"/>
    <xf numFmtId="4" fontId="0" fillId="0" borderId="72" xfId="0" applyNumberFormat="1" applyBorder="1"/>
    <xf numFmtId="49" fontId="10" fillId="0" borderId="72" xfId="0" applyNumberFormat="1" applyFont="1" applyBorder="1"/>
    <xf numFmtId="0" fontId="10" fillId="0" borderId="72" xfId="0" applyFont="1" applyBorder="1"/>
    <xf numFmtId="0" fontId="0" fillId="0" borderId="72" xfId="0" applyBorder="1" applyAlignment="1">
      <alignment wrapText="1"/>
    </xf>
    <xf numFmtId="0" fontId="10" fillId="0" borderId="72" xfId="0" applyFont="1" applyBorder="1" applyAlignment="1">
      <alignment wrapText="1"/>
    </xf>
    <xf numFmtId="43" fontId="12" fillId="6" borderId="55" xfId="4" applyFont="1" applyFill="1" applyBorder="1" applyAlignment="1" applyProtection="1">
      <alignment horizontal="center" vertical="center" wrapText="1"/>
    </xf>
    <xf numFmtId="43" fontId="12" fillId="6" borderId="59" xfId="4" applyFont="1" applyFill="1" applyBorder="1" applyAlignment="1" applyProtection="1">
      <alignment horizontal="center" vertical="center" wrapText="1"/>
    </xf>
    <xf numFmtId="10" fontId="12" fillId="6" borderId="46" xfId="2" applyNumberFormat="1" applyFont="1" applyFill="1" applyBorder="1" applyAlignment="1" applyProtection="1">
      <alignment horizontal="center" vertical="center" wrapText="1"/>
    </xf>
    <xf numFmtId="10" fontId="12" fillId="6" borderId="60" xfId="2" applyNumberFormat="1" applyFont="1" applyFill="1" applyBorder="1" applyAlignment="1" applyProtection="1">
      <alignment horizontal="center" vertical="center" wrapText="1"/>
    </xf>
    <xf numFmtId="1" fontId="16" fillId="0" borderId="0" xfId="0" applyNumberFormat="1" applyFont="1" applyAlignment="1" applyProtection="1">
      <alignment horizontal="center" vertical="center"/>
    </xf>
    <xf numFmtId="49" fontId="12" fillId="5" borderId="61" xfId="0" applyNumberFormat="1" applyFont="1" applyFill="1" applyBorder="1" applyAlignment="1" applyProtection="1">
      <alignment horizontal="center" vertical="center" wrapText="1"/>
    </xf>
    <xf numFmtId="49" fontId="12" fillId="5" borderId="62" xfId="0" applyNumberFormat="1" applyFont="1" applyFill="1" applyBorder="1" applyAlignment="1" applyProtection="1">
      <alignment horizontal="center" vertical="center" wrapText="1"/>
    </xf>
    <xf numFmtId="0" fontId="12" fillId="5" borderId="61" xfId="0" applyFont="1" applyFill="1" applyBorder="1" applyAlignment="1" applyProtection="1">
      <alignment horizontal="center" vertical="center" wrapText="1"/>
    </xf>
    <xf numFmtId="0" fontId="12" fillId="5" borderId="62" xfId="0" applyFont="1" applyFill="1" applyBorder="1" applyAlignment="1" applyProtection="1">
      <alignment horizontal="center" vertical="center" wrapText="1"/>
    </xf>
    <xf numFmtId="43" fontId="12" fillId="5" borderId="52" xfId="4" applyFont="1" applyFill="1" applyBorder="1" applyAlignment="1" applyProtection="1">
      <alignment horizontal="center" vertical="center"/>
    </xf>
    <xf numFmtId="43" fontId="12" fillId="5" borderId="53" xfId="4" applyFont="1" applyFill="1" applyBorder="1" applyAlignment="1" applyProtection="1">
      <alignment horizontal="center" vertical="center"/>
    </xf>
    <xf numFmtId="43" fontId="12" fillId="5" borderId="54" xfId="4" applyFont="1" applyFill="1" applyBorder="1" applyAlignment="1" applyProtection="1">
      <alignment horizontal="center" vertical="center"/>
    </xf>
    <xf numFmtId="0" fontId="10" fillId="5" borderId="48" xfId="0" applyFont="1" applyFill="1" applyBorder="1" applyAlignment="1" applyProtection="1">
      <alignment horizontal="center"/>
    </xf>
    <xf numFmtId="0" fontId="10" fillId="5" borderId="55" xfId="0" applyFont="1" applyFill="1" applyBorder="1" applyAlignment="1" applyProtection="1">
      <alignment horizontal="center"/>
    </xf>
    <xf numFmtId="49" fontId="12" fillId="5" borderId="57" xfId="0" applyNumberFormat="1" applyFont="1" applyFill="1" applyBorder="1" applyAlignment="1" applyProtection="1">
      <alignment horizontal="center" vertical="center" wrapText="1"/>
    </xf>
    <xf numFmtId="49" fontId="12" fillId="5" borderId="58" xfId="0" applyNumberFormat="1" applyFont="1" applyFill="1" applyBorder="1" applyAlignment="1" applyProtection="1">
      <alignment horizontal="center" vertical="center" wrapText="1"/>
    </xf>
    <xf numFmtId="1" fontId="11" fillId="0" borderId="36" xfId="0" applyNumberFormat="1" applyFont="1" applyBorder="1" applyAlignment="1" applyProtection="1">
      <alignment horizontal="left" vertical="center"/>
    </xf>
    <xf numFmtId="49" fontId="12" fillId="5" borderId="63" xfId="0" applyNumberFormat="1" applyFont="1" applyFill="1" applyBorder="1" applyAlignment="1" applyProtection="1">
      <alignment horizontal="center" vertical="center"/>
    </xf>
    <xf numFmtId="49" fontId="12" fillId="5" borderId="64" xfId="0" applyNumberFormat="1" applyFont="1" applyFill="1" applyBorder="1" applyAlignment="1" applyProtection="1">
      <alignment horizontal="center" vertical="center"/>
    </xf>
    <xf numFmtId="43" fontId="12" fillId="5" borderId="29" xfId="4" applyFont="1" applyFill="1" applyBorder="1" applyAlignment="1" applyProtection="1">
      <alignment horizontal="center" vertical="center"/>
    </xf>
    <xf numFmtId="43" fontId="12" fillId="5" borderId="65" xfId="4" applyFont="1" applyFill="1" applyBorder="1" applyAlignment="1" applyProtection="1">
      <alignment horizontal="center" vertical="center"/>
    </xf>
    <xf numFmtId="43" fontId="10" fillId="6" borderId="52" xfId="4" applyFont="1" applyFill="1" applyBorder="1" applyAlignment="1" applyProtection="1">
      <alignment horizontal="center"/>
    </xf>
    <xf numFmtId="43" fontId="10" fillId="6" borderId="53" xfId="4" applyFont="1" applyFill="1" applyBorder="1" applyAlignment="1" applyProtection="1">
      <alignment horizontal="center"/>
    </xf>
    <xf numFmtId="43" fontId="10" fillId="6" borderId="54" xfId="4" applyFont="1" applyFill="1" applyBorder="1" applyAlignment="1" applyProtection="1">
      <alignment horizontal="center"/>
    </xf>
    <xf numFmtId="0" fontId="12" fillId="5" borderId="66" xfId="0" applyFont="1" applyFill="1" applyBorder="1" applyAlignment="1" applyProtection="1">
      <alignment horizontal="center" vertical="center" wrapText="1"/>
    </xf>
    <xf numFmtId="0" fontId="12" fillId="5" borderId="67" xfId="0" applyFont="1" applyFill="1" applyBorder="1" applyAlignment="1" applyProtection="1">
      <alignment horizontal="center" vertical="center" wrapText="1"/>
    </xf>
    <xf numFmtId="4" fontId="10" fillId="4" borderId="29" xfId="0" applyNumberFormat="1" applyFont="1" applyFill="1" applyBorder="1" applyAlignment="1" applyProtection="1">
      <alignment horizontal="center"/>
    </xf>
    <xf numFmtId="4" fontId="10" fillId="4" borderId="65" xfId="0" applyNumberFormat="1" applyFont="1" applyFill="1" applyBorder="1" applyAlignment="1" applyProtection="1">
      <alignment horizontal="center"/>
    </xf>
    <xf numFmtId="43" fontId="12" fillId="5" borderId="67" xfId="4" applyFont="1" applyFill="1" applyBorder="1" applyAlignment="1" applyProtection="1">
      <alignment horizontal="center" vertical="center" wrapText="1"/>
    </xf>
    <xf numFmtId="43" fontId="7" fillId="5" borderId="67" xfId="4" applyFont="1" applyFill="1" applyBorder="1" applyAlignment="1" applyProtection="1">
      <alignment horizontal="center" vertical="center" wrapText="1"/>
    </xf>
    <xf numFmtId="10" fontId="12" fillId="5" borderId="67" xfId="2" applyNumberFormat="1" applyFont="1" applyFill="1" applyBorder="1" applyAlignment="1" applyProtection="1">
      <alignment horizontal="center" vertical="center" wrapText="1"/>
    </xf>
    <xf numFmtId="10" fontId="7" fillId="5" borderId="67" xfId="2" applyNumberFormat="1" applyFont="1" applyFill="1" applyBorder="1" applyAlignment="1" applyProtection="1">
      <alignment horizontal="center" vertical="center" wrapText="1"/>
    </xf>
    <xf numFmtId="43" fontId="12" fillId="5" borderId="48" xfId="4" applyFont="1" applyFill="1" applyBorder="1" applyAlignment="1" applyProtection="1">
      <alignment horizontal="center" vertical="center"/>
    </xf>
    <xf numFmtId="43" fontId="12" fillId="5" borderId="55" xfId="4" applyFont="1" applyFill="1" applyBorder="1" applyAlignment="1" applyProtection="1">
      <alignment horizontal="center" vertical="center"/>
    </xf>
    <xf numFmtId="43" fontId="12" fillId="5" borderId="46" xfId="4" applyFont="1" applyFill="1" applyBorder="1" applyAlignment="1" applyProtection="1">
      <alignment horizontal="center" vertical="center"/>
    </xf>
    <xf numFmtId="166" fontId="10" fillId="2" borderId="21" xfId="0" applyNumberFormat="1" applyFont="1" applyFill="1" applyBorder="1" applyAlignment="1">
      <alignment horizontal="center" vertical="center"/>
    </xf>
    <xf numFmtId="49" fontId="10" fillId="2" borderId="21" xfId="0" applyNumberFormat="1" applyFont="1" applyFill="1" applyBorder="1" applyAlignment="1">
      <alignment horizontal="center" vertical="center"/>
    </xf>
    <xf numFmtId="166" fontId="10" fillId="2" borderId="68" xfId="0" applyNumberFormat="1" applyFont="1" applyFill="1" applyBorder="1" applyAlignment="1">
      <alignment horizontal="center" vertical="center"/>
    </xf>
    <xf numFmtId="166" fontId="10" fillId="2" borderId="69" xfId="0" applyNumberFormat="1" applyFont="1" applyFill="1" applyBorder="1" applyAlignment="1">
      <alignment horizontal="center" vertical="center"/>
    </xf>
    <xf numFmtId="166" fontId="10" fillId="2" borderId="11" xfId="0" applyNumberFormat="1" applyFont="1" applyFill="1" applyBorder="1" applyAlignment="1">
      <alignment horizontal="center" vertical="center"/>
    </xf>
    <xf numFmtId="166" fontId="10" fillId="2" borderId="13" xfId="0" applyNumberFormat="1" applyFont="1" applyFill="1" applyBorder="1" applyAlignment="1">
      <alignment horizontal="center" vertical="center"/>
    </xf>
    <xf numFmtId="166" fontId="10" fillId="2" borderId="14" xfId="0" applyNumberFormat="1" applyFont="1" applyFill="1" applyBorder="1" applyAlignment="1">
      <alignment horizontal="center" vertical="center"/>
    </xf>
    <xf numFmtId="166" fontId="10" fillId="2" borderId="16" xfId="0" applyNumberFormat="1" applyFont="1" applyFill="1" applyBorder="1" applyAlignment="1">
      <alignment horizontal="center" vertical="center"/>
    </xf>
    <xf numFmtId="166" fontId="14" fillId="2" borderId="14" xfId="0" applyNumberFormat="1" applyFont="1" applyFill="1" applyBorder="1" applyAlignment="1">
      <alignment horizontal="center" vertical="center"/>
    </xf>
    <xf numFmtId="166" fontId="14" fillId="2" borderId="16" xfId="0" applyNumberFormat="1" applyFont="1" applyFill="1" applyBorder="1" applyAlignment="1">
      <alignment horizontal="center" vertical="center"/>
    </xf>
    <xf numFmtId="167" fontId="21" fillId="3" borderId="14" xfId="0" applyNumberFormat="1" applyFont="1" applyFill="1" applyBorder="1" applyAlignment="1">
      <alignment horizontal="center" vertical="center"/>
    </xf>
    <xf numFmtId="167" fontId="21" fillId="3" borderId="16" xfId="0" applyNumberFormat="1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 wrapText="1"/>
    </xf>
    <xf numFmtId="0" fontId="2" fillId="2" borderId="41" xfId="0" applyFont="1" applyFill="1" applyBorder="1" applyAlignment="1">
      <alignment horizontal="center" vertical="center" wrapText="1"/>
    </xf>
    <xf numFmtId="0" fontId="2" fillId="2" borderId="45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/>
    </xf>
    <xf numFmtId="0" fontId="0" fillId="0" borderId="41" xfId="0" applyFont="1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0" xfId="0" applyBorder="1" applyAlignment="1">
      <alignment horizontal="center"/>
    </xf>
    <xf numFmtId="1" fontId="16" fillId="0" borderId="0" xfId="0" applyNumberFormat="1" applyFont="1" applyAlignment="1">
      <alignment horizontal="center" vertical="center"/>
    </xf>
    <xf numFmtId="0" fontId="1" fillId="2" borderId="40" xfId="0" applyFont="1" applyFill="1" applyBorder="1" applyAlignment="1">
      <alignment horizontal="center" vertical="center" wrapText="1"/>
    </xf>
    <xf numFmtId="0" fontId="1" fillId="2" borderId="41" xfId="0" applyFont="1" applyFill="1" applyBorder="1" applyAlignment="1">
      <alignment horizontal="center" vertical="center" wrapText="1"/>
    </xf>
    <xf numFmtId="0" fontId="1" fillId="2" borderId="45" xfId="0" applyFont="1" applyFill="1" applyBorder="1" applyAlignment="1">
      <alignment horizontal="center" vertical="center" wrapText="1"/>
    </xf>
    <xf numFmtId="168" fontId="4" fillId="0" borderId="38" xfId="1" applyNumberFormat="1" applyFont="1" applyBorder="1" applyAlignment="1">
      <alignment horizontal="center"/>
    </xf>
    <xf numFmtId="168" fontId="4" fillId="0" borderId="0" xfId="1" applyNumberFormat="1" applyFont="1" applyBorder="1" applyAlignment="1">
      <alignment horizontal="center"/>
    </xf>
    <xf numFmtId="0" fontId="2" fillId="0" borderId="40" xfId="0" applyFont="1" applyBorder="1" applyAlignment="1">
      <alignment horizontal="right"/>
    </xf>
    <xf numFmtId="0" fontId="2" fillId="0" borderId="41" xfId="0" applyFont="1" applyBorder="1" applyAlignment="1">
      <alignment horizontal="right"/>
    </xf>
    <xf numFmtId="0" fontId="2" fillId="0" borderId="35" xfId="0" applyFont="1" applyBorder="1" applyAlignment="1">
      <alignment horizontal="right" vertical="center"/>
    </xf>
    <xf numFmtId="0" fontId="2" fillId="0" borderId="42" xfId="0" applyFont="1" applyBorder="1" applyAlignment="1">
      <alignment horizontal="right" vertical="center"/>
    </xf>
    <xf numFmtId="0" fontId="2" fillId="0" borderId="36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168" fontId="7" fillId="0" borderId="70" xfId="1" applyNumberFormat="1" applyFont="1" applyBorder="1" applyAlignment="1">
      <alignment horizontal="center" vertical="center"/>
    </xf>
    <xf numFmtId="168" fontId="7" fillId="0" borderId="71" xfId="1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65" fontId="7" fillId="0" borderId="37" xfId="2" applyNumberFormat="1" applyFont="1" applyBorder="1" applyAlignment="1">
      <alignment horizontal="center" vertical="center"/>
    </xf>
    <xf numFmtId="165" fontId="7" fillId="0" borderId="44" xfId="2" applyNumberFormat="1" applyFont="1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4" fontId="5" fillId="0" borderId="0" xfId="0" applyNumberFormat="1" applyFont="1" applyBorder="1" applyAlignment="1">
      <alignment horizontal="center" vertical="top" wrapText="1"/>
    </xf>
    <xf numFmtId="4" fontId="6" fillId="0" borderId="0" xfId="0" applyNumberFormat="1" applyFont="1" applyBorder="1" applyAlignment="1">
      <alignment horizontal="center" vertical="top" wrapText="1"/>
    </xf>
  </cellXfs>
  <cellStyles count="5">
    <cellStyle name="Moeda 2" xfId="1"/>
    <cellStyle name="Normal" xfId="0" builtinId="0"/>
    <cellStyle name="Percentagem" xfId="2" builtinId="5"/>
    <cellStyle name="Porcentagem 2" xfId="3"/>
    <cellStyle name="Vírgula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419100</xdr:colOff>
      <xdr:row>0</xdr:row>
      <xdr:rowOff>95250</xdr:rowOff>
    </xdr:from>
    <xdr:to>
      <xdr:col>1</xdr:col>
      <xdr:colOff>514350</xdr:colOff>
      <xdr:row>5</xdr:row>
      <xdr:rowOff>161925</xdr:rowOff>
    </xdr:to>
    <xdr:pic>
      <xdr:nvPicPr>
        <xdr:cNvPr id="819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9100" y="95250"/>
          <a:ext cx="704850" cy="1019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38100</xdr:rowOff>
    </xdr:from>
    <xdr:to>
      <xdr:col>0</xdr:col>
      <xdr:colOff>733425</xdr:colOff>
      <xdr:row>5</xdr:row>
      <xdr:rowOff>47625</xdr:rowOff>
    </xdr:to>
    <xdr:pic>
      <xdr:nvPicPr>
        <xdr:cNvPr id="310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" y="38100"/>
          <a:ext cx="704850" cy="1019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57150</xdr:rowOff>
    </xdr:from>
    <xdr:to>
      <xdr:col>1</xdr:col>
      <xdr:colOff>180975</xdr:colOff>
      <xdr:row>5</xdr:row>
      <xdr:rowOff>123825</xdr:rowOff>
    </xdr:to>
    <xdr:pic>
      <xdr:nvPicPr>
        <xdr:cNvPr id="413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5" y="57150"/>
          <a:ext cx="704850" cy="1019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800100</xdr:colOff>
      <xdr:row>0</xdr:row>
      <xdr:rowOff>85725</xdr:rowOff>
    </xdr:from>
    <xdr:to>
      <xdr:col>1</xdr:col>
      <xdr:colOff>485775</xdr:colOff>
      <xdr:row>4</xdr:row>
      <xdr:rowOff>0</xdr:rowOff>
    </xdr:to>
    <xdr:pic>
      <xdr:nvPicPr>
        <xdr:cNvPr id="61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0100" y="85725"/>
          <a:ext cx="533400" cy="8477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3"/>
  <sheetViews>
    <sheetView view="pageBreakPreview" topLeftCell="A173" zoomScale="85" zoomScaleNormal="100" zoomScaleSheetLayoutView="85" workbookViewId="0">
      <selection activeCell="E6" sqref="E6"/>
    </sheetView>
  </sheetViews>
  <sheetFormatPr defaultRowHeight="15" x14ac:dyDescent="0.25"/>
  <cols>
    <col min="1" max="1" width="9.140625" style="145"/>
    <col min="2" max="2" width="13.5703125" style="145" bestFit="1" customWidth="1"/>
    <col min="3" max="3" width="62.42578125" style="212" customWidth="1"/>
    <col min="4" max="4" width="7.85546875" style="213" customWidth="1"/>
    <col min="5" max="5" width="12.7109375" style="214" customWidth="1"/>
    <col min="6" max="8" width="12.7109375" style="215" customWidth="1"/>
    <col min="9" max="9" width="10.42578125" style="216" bestFit="1" customWidth="1"/>
    <col min="10" max="10" width="14.85546875" style="136" customWidth="1"/>
    <col min="11" max="11" width="14.140625" style="136" customWidth="1"/>
    <col min="12" max="12" width="13.42578125" style="216" bestFit="1" customWidth="1"/>
    <col min="13" max="13" width="32.85546875" style="135" bestFit="1" customWidth="1"/>
    <col min="14" max="14" width="15.7109375" style="136" bestFit="1" customWidth="1"/>
    <col min="15" max="16384" width="9.140625" style="136"/>
  </cols>
  <sheetData>
    <row r="1" spans="1:18" x14ac:dyDescent="0.25">
      <c r="A1" s="266" t="s">
        <v>98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133"/>
      <c r="N1" s="134"/>
      <c r="O1" s="134"/>
      <c r="P1" s="135"/>
      <c r="R1" s="135"/>
    </row>
    <row r="2" spans="1:18" x14ac:dyDescent="0.25">
      <c r="A2" s="266" t="s">
        <v>99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133"/>
      <c r="N2" s="134"/>
      <c r="O2" s="134"/>
      <c r="P2" s="135"/>
      <c r="R2" s="135"/>
    </row>
    <row r="3" spans="1:18" x14ac:dyDescent="0.25">
      <c r="A3" s="266" t="s">
        <v>100</v>
      </c>
      <c r="B3" s="266"/>
      <c r="C3" s="266"/>
      <c r="D3" s="266"/>
      <c r="E3" s="266"/>
      <c r="F3" s="266"/>
      <c r="G3" s="266"/>
      <c r="H3" s="266"/>
      <c r="I3" s="266"/>
      <c r="J3" s="266"/>
      <c r="K3" s="266"/>
      <c r="L3" s="266"/>
      <c r="M3" s="133"/>
      <c r="N3" s="134"/>
      <c r="O3" s="134"/>
      <c r="P3" s="135"/>
      <c r="R3" s="135"/>
    </row>
    <row r="4" spans="1:18" x14ac:dyDescent="0.25">
      <c r="A4" s="266" t="s">
        <v>101</v>
      </c>
      <c r="B4" s="266"/>
      <c r="C4" s="266"/>
      <c r="D4" s="266"/>
      <c r="E4" s="266"/>
      <c r="F4" s="266"/>
      <c r="G4" s="266"/>
      <c r="H4" s="266"/>
      <c r="I4" s="266"/>
      <c r="J4" s="266"/>
      <c r="K4" s="266"/>
      <c r="L4" s="266"/>
      <c r="M4" s="133"/>
      <c r="N4" s="134"/>
      <c r="O4" s="134"/>
      <c r="P4" s="135"/>
      <c r="R4" s="135"/>
    </row>
    <row r="5" spans="1:18" x14ac:dyDescent="0.25">
      <c r="A5" s="266" t="s">
        <v>102</v>
      </c>
      <c r="B5" s="266"/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133"/>
      <c r="N5" s="134"/>
      <c r="O5" s="134"/>
      <c r="P5" s="135"/>
      <c r="R5" s="135"/>
    </row>
    <row r="6" spans="1:18" ht="15.75" thickBot="1" x14ac:dyDescent="0.3">
      <c r="A6" s="137"/>
      <c r="B6" s="138"/>
      <c r="C6" s="139"/>
      <c r="D6" s="137"/>
      <c r="E6" s="140"/>
      <c r="F6" s="137"/>
      <c r="G6" s="137"/>
      <c r="H6" s="137"/>
      <c r="I6" s="141"/>
      <c r="J6" s="137"/>
      <c r="K6" s="137"/>
      <c r="L6" s="142"/>
      <c r="M6" s="143"/>
      <c r="N6" s="144"/>
      <c r="O6" s="134"/>
      <c r="P6" s="135"/>
      <c r="R6" s="135"/>
    </row>
    <row r="7" spans="1:18" ht="15.75" x14ac:dyDescent="0.25">
      <c r="A7" s="137"/>
      <c r="B7" s="138"/>
      <c r="C7" s="139"/>
      <c r="D7" s="137"/>
      <c r="E7" s="140"/>
      <c r="F7" s="271" t="s">
        <v>287</v>
      </c>
      <c r="G7" s="272"/>
      <c r="H7" s="272"/>
      <c r="I7" s="273"/>
      <c r="J7" s="283" t="s">
        <v>103</v>
      </c>
      <c r="K7" s="284"/>
      <c r="L7" s="285"/>
      <c r="O7" s="134"/>
      <c r="P7" s="135"/>
      <c r="R7" s="135"/>
    </row>
    <row r="8" spans="1:18" x14ac:dyDescent="0.25">
      <c r="C8" s="146"/>
      <c r="D8" s="147"/>
      <c r="E8" s="148"/>
      <c r="F8" s="274" t="s">
        <v>104</v>
      </c>
      <c r="G8" s="275"/>
      <c r="H8" s="275"/>
      <c r="I8" s="149">
        <f>BDI_UFFS!H43</f>
        <v>0.27210000000000001</v>
      </c>
      <c r="J8" s="288" t="s">
        <v>104</v>
      </c>
      <c r="K8" s="289"/>
      <c r="L8" s="126">
        <v>0</v>
      </c>
      <c r="M8" s="150"/>
      <c r="N8" s="151"/>
      <c r="O8" s="151"/>
      <c r="P8" s="135"/>
      <c r="R8" s="135"/>
    </row>
    <row r="9" spans="1:18" ht="16.5" thickBot="1" x14ac:dyDescent="0.3">
      <c r="C9" s="146"/>
      <c r="D9" s="147"/>
      <c r="E9" s="148"/>
      <c r="F9" s="294"/>
      <c r="G9" s="295"/>
      <c r="H9" s="295"/>
      <c r="I9" s="296"/>
      <c r="J9" s="288" t="s">
        <v>105</v>
      </c>
      <c r="K9" s="289"/>
      <c r="L9" s="126">
        <v>0</v>
      </c>
      <c r="M9" s="150"/>
      <c r="N9" s="151"/>
      <c r="O9" s="151"/>
      <c r="P9" s="135"/>
      <c r="R9" s="135"/>
    </row>
    <row r="10" spans="1:18" ht="15.75" x14ac:dyDescent="0.25">
      <c r="A10" s="279" t="s">
        <v>0</v>
      </c>
      <c r="B10" s="276" t="s">
        <v>112</v>
      </c>
      <c r="C10" s="267" t="s">
        <v>1</v>
      </c>
      <c r="D10" s="269" t="s">
        <v>2</v>
      </c>
      <c r="E10" s="286" t="s">
        <v>3</v>
      </c>
      <c r="F10" s="281" t="s">
        <v>106</v>
      </c>
      <c r="G10" s="282"/>
      <c r="H10" s="290" t="s">
        <v>107</v>
      </c>
      <c r="I10" s="292" t="s">
        <v>108</v>
      </c>
      <c r="J10" s="152" t="s">
        <v>109</v>
      </c>
      <c r="K10" s="262" t="s">
        <v>107</v>
      </c>
      <c r="L10" s="264" t="s">
        <v>108</v>
      </c>
      <c r="M10" s="150"/>
      <c r="N10" s="151"/>
      <c r="O10" s="151"/>
      <c r="P10" s="135"/>
      <c r="R10" s="135"/>
    </row>
    <row r="11" spans="1:18" ht="16.5" thickBot="1" x14ac:dyDescent="0.3">
      <c r="A11" s="280"/>
      <c r="B11" s="277"/>
      <c r="C11" s="268"/>
      <c r="D11" s="270"/>
      <c r="E11" s="287"/>
      <c r="F11" s="153" t="s">
        <v>110</v>
      </c>
      <c r="G11" s="154" t="s">
        <v>111</v>
      </c>
      <c r="H11" s="291"/>
      <c r="I11" s="293"/>
      <c r="J11" s="155" t="s">
        <v>111</v>
      </c>
      <c r="K11" s="263"/>
      <c r="L11" s="265"/>
      <c r="M11" s="156">
        <v>1.2721</v>
      </c>
      <c r="N11" s="151"/>
      <c r="O11" s="151"/>
      <c r="P11" s="135"/>
      <c r="R11" s="135"/>
    </row>
    <row r="12" spans="1:18" x14ac:dyDescent="0.25">
      <c r="A12" s="157"/>
      <c r="B12" s="158" t="s">
        <v>7</v>
      </c>
      <c r="C12" s="159" t="s">
        <v>4</v>
      </c>
      <c r="D12" s="160" t="s">
        <v>5</v>
      </c>
      <c r="E12" s="161" t="s">
        <v>6</v>
      </c>
      <c r="F12" s="162" t="s">
        <v>6</v>
      </c>
      <c r="G12" s="162"/>
      <c r="H12" s="162"/>
      <c r="I12" s="163"/>
      <c r="J12" s="164"/>
      <c r="K12" s="164"/>
      <c r="L12" s="165"/>
      <c r="M12" s="150"/>
      <c r="N12" s="151"/>
      <c r="O12" s="151"/>
    </row>
    <row r="13" spans="1:18" x14ac:dyDescent="0.25">
      <c r="A13" s="166"/>
      <c r="B13" s="167" t="s">
        <v>7</v>
      </c>
      <c r="C13" s="168" t="s">
        <v>8</v>
      </c>
      <c r="D13" s="169" t="s">
        <v>5</v>
      </c>
      <c r="E13" s="170" t="s">
        <v>6</v>
      </c>
      <c r="F13" s="171" t="s">
        <v>6</v>
      </c>
      <c r="G13" s="171"/>
      <c r="H13" s="171"/>
      <c r="I13" s="172"/>
      <c r="J13" s="173"/>
      <c r="K13" s="173"/>
      <c r="L13" s="174"/>
      <c r="M13" s="150"/>
      <c r="N13" s="151"/>
      <c r="O13" s="151"/>
    </row>
    <row r="14" spans="1:18" s="186" customFormat="1" x14ac:dyDescent="0.25">
      <c r="A14" s="175" t="s">
        <v>129</v>
      </c>
      <c r="B14" s="176" t="s">
        <v>7</v>
      </c>
      <c r="C14" s="177" t="s">
        <v>9</v>
      </c>
      <c r="D14" s="178" t="s">
        <v>5</v>
      </c>
      <c r="E14" s="179" t="s">
        <v>6</v>
      </c>
      <c r="F14" s="180" t="s">
        <v>6</v>
      </c>
      <c r="G14" s="180"/>
      <c r="H14" s="180">
        <f>H18</f>
        <v>2747.44</v>
      </c>
      <c r="I14" s="181">
        <f>H14/$H$193</f>
        <v>8.8975798669553626E-3</v>
      </c>
      <c r="J14" s="182"/>
      <c r="K14" s="182">
        <f>K18</f>
        <v>0</v>
      </c>
      <c r="L14" s="183">
        <f>IF(K14=0,0,K14/$K$193)</f>
        <v>0</v>
      </c>
      <c r="M14" s="184"/>
      <c r="N14" s="185"/>
      <c r="O14" s="185"/>
    </row>
    <row r="15" spans="1:18" x14ac:dyDescent="0.25">
      <c r="A15" s="187" t="s">
        <v>130</v>
      </c>
      <c r="B15" s="167" t="s">
        <v>12</v>
      </c>
      <c r="C15" s="168" t="s">
        <v>10</v>
      </c>
      <c r="D15" s="169" t="s">
        <v>11</v>
      </c>
      <c r="E15" s="170">
        <v>3.14</v>
      </c>
      <c r="F15" s="171">
        <v>324.58</v>
      </c>
      <c r="G15" s="171">
        <f>(F15*$M$11)</f>
        <v>412.89821799999999</v>
      </c>
      <c r="H15" s="171">
        <f>ROUND(E15*G15,2)</f>
        <v>1296.5</v>
      </c>
      <c r="I15" s="172">
        <f>H15/$H$193</f>
        <v>4.1987130920084249E-3</v>
      </c>
      <c r="J15" s="173">
        <f>IF($L$8=0,0,(F15*(1+$L$8)*(1-$L$9)))</f>
        <v>0</v>
      </c>
      <c r="K15" s="173">
        <f>ROUND(J15*E15,2)</f>
        <v>0</v>
      </c>
      <c r="L15" s="174">
        <f>IF(J15=0,0,K15/$K$193)</f>
        <v>0</v>
      </c>
      <c r="M15" s="150"/>
      <c r="N15" s="188"/>
      <c r="O15" s="151"/>
    </row>
    <row r="16" spans="1:18" ht="60" x14ac:dyDescent="0.25">
      <c r="A16" s="187" t="s">
        <v>131</v>
      </c>
      <c r="B16" s="167" t="s">
        <v>15</v>
      </c>
      <c r="C16" s="168" t="s">
        <v>13</v>
      </c>
      <c r="D16" s="169" t="s">
        <v>14</v>
      </c>
      <c r="E16" s="170">
        <v>3</v>
      </c>
      <c r="F16" s="171">
        <v>308.58999999999997</v>
      </c>
      <c r="G16" s="171">
        <f>(F16*$M$11)</f>
        <v>392.55733899999996</v>
      </c>
      <c r="H16" s="171">
        <f>ROUND(E16*G16,2)</f>
        <v>1177.67</v>
      </c>
      <c r="I16" s="172">
        <f>H16/$H$193</f>
        <v>3.8138823347979656E-3</v>
      </c>
      <c r="J16" s="173">
        <f>IF($L$8=0,0,(F16*(1+$L$8)*(1-$L$9)))</f>
        <v>0</v>
      </c>
      <c r="K16" s="173">
        <f>ROUND(J16*E16,2)</f>
        <v>0</v>
      </c>
      <c r="L16" s="174">
        <f>IF(J16=0,0,K16/$K$193)</f>
        <v>0</v>
      </c>
      <c r="M16" s="150"/>
      <c r="N16" s="188"/>
      <c r="O16" s="151"/>
    </row>
    <row r="17" spans="1:15" x14ac:dyDescent="0.25">
      <c r="A17" s="187" t="s">
        <v>132</v>
      </c>
      <c r="B17" s="189">
        <v>300003</v>
      </c>
      <c r="C17" s="168" t="s">
        <v>16</v>
      </c>
      <c r="D17" s="169" t="s">
        <v>17</v>
      </c>
      <c r="E17" s="170">
        <v>1</v>
      </c>
      <c r="F17" s="171">
        <v>214.82</v>
      </c>
      <c r="G17" s="171">
        <f>(F17*$M$11)</f>
        <v>273.27252199999998</v>
      </c>
      <c r="H17" s="171">
        <f>ROUND(E17*G17,2)</f>
        <v>273.27</v>
      </c>
      <c r="I17" s="172">
        <f>H17/$H$193</f>
        <v>8.8498444014897207E-4</v>
      </c>
      <c r="J17" s="173">
        <f>IF($L$8=0,0,(F17*(1+$L$8)*(1-$L$9)))</f>
        <v>0</v>
      </c>
      <c r="K17" s="173">
        <f>ROUND(J17*E17,2)</f>
        <v>0</v>
      </c>
      <c r="L17" s="174">
        <f>IF(J17=0,0,K17/$K$193)</f>
        <v>0</v>
      </c>
      <c r="M17" s="150"/>
      <c r="N17" s="188"/>
      <c r="O17" s="151"/>
    </row>
    <row r="18" spans="1:15" s="186" customFormat="1" x14ac:dyDescent="0.25">
      <c r="A18" s="187" t="s">
        <v>7</v>
      </c>
      <c r="B18" s="176" t="s">
        <v>7</v>
      </c>
      <c r="C18" s="177" t="s">
        <v>18</v>
      </c>
      <c r="D18" s="178" t="s">
        <v>5</v>
      </c>
      <c r="E18" s="179" t="s">
        <v>6</v>
      </c>
      <c r="F18" s="180" t="s">
        <v>6</v>
      </c>
      <c r="G18" s="180"/>
      <c r="H18" s="180">
        <f>+SUBTOTAL(9,H15:H17)</f>
        <v>2747.44</v>
      </c>
      <c r="I18" s="181">
        <f>H18/$H$193</f>
        <v>8.8975798669553626E-3</v>
      </c>
      <c r="J18" s="173"/>
      <c r="K18" s="173">
        <f>SUM(K15:K17)</f>
        <v>0</v>
      </c>
      <c r="L18" s="183">
        <f>IF(K18=0,0,K18/$K$193)</f>
        <v>0</v>
      </c>
      <c r="M18" s="150"/>
      <c r="N18" s="188"/>
      <c r="O18" s="185"/>
    </row>
    <row r="19" spans="1:15" x14ac:dyDescent="0.25">
      <c r="A19" s="166"/>
      <c r="B19" s="167" t="s">
        <v>7</v>
      </c>
      <c r="C19" s="168" t="s">
        <v>8</v>
      </c>
      <c r="D19" s="169" t="s">
        <v>5</v>
      </c>
      <c r="E19" s="170" t="s">
        <v>6</v>
      </c>
      <c r="F19" s="171" t="s">
        <v>6</v>
      </c>
      <c r="G19" s="171"/>
      <c r="H19" s="171"/>
      <c r="I19" s="172"/>
      <c r="J19" s="173"/>
      <c r="K19" s="173"/>
      <c r="L19" s="174"/>
      <c r="M19" s="150"/>
      <c r="N19" s="188"/>
      <c r="O19" s="151"/>
    </row>
    <row r="20" spans="1:15" s="186" customFormat="1" x14ac:dyDescent="0.25">
      <c r="A20" s="175" t="s">
        <v>133</v>
      </c>
      <c r="B20" s="176" t="s">
        <v>7</v>
      </c>
      <c r="C20" s="177" t="s">
        <v>19</v>
      </c>
      <c r="D20" s="178" t="s">
        <v>5</v>
      </c>
      <c r="E20" s="179" t="s">
        <v>6</v>
      </c>
      <c r="F20" s="180" t="s">
        <v>6</v>
      </c>
      <c r="G20" s="180"/>
      <c r="H20" s="180">
        <f>H24</f>
        <v>18255.2</v>
      </c>
      <c r="I20" s="181">
        <f>H20/$H$193</f>
        <v>5.9119434814679683E-2</v>
      </c>
      <c r="J20" s="173"/>
      <c r="K20" s="173">
        <f>K24</f>
        <v>0</v>
      </c>
      <c r="L20" s="183">
        <f>IF(K20=0,0,K20/$K$193)</f>
        <v>0</v>
      </c>
      <c r="M20" s="150"/>
      <c r="N20" s="188"/>
      <c r="O20" s="185"/>
    </row>
    <row r="21" spans="1:15" x14ac:dyDescent="0.25">
      <c r="A21" s="187" t="s">
        <v>134</v>
      </c>
      <c r="B21" s="189">
        <v>90776</v>
      </c>
      <c r="C21" s="168" t="s">
        <v>20</v>
      </c>
      <c r="D21" s="169" t="s">
        <v>21</v>
      </c>
      <c r="E21" s="170">
        <v>286</v>
      </c>
      <c r="F21" s="171">
        <v>34.229999999999997</v>
      </c>
      <c r="G21" s="171">
        <f>(F21*$M$11)</f>
        <v>43.543982999999997</v>
      </c>
      <c r="H21" s="171">
        <f>ROUND(E21*G21,2)</f>
        <v>12453.58</v>
      </c>
      <c r="I21" s="172">
        <f>H21/$H$193</f>
        <v>4.0330898101329955E-2</v>
      </c>
      <c r="J21" s="173">
        <f>IF($L$8=0,0,(F21*(1+$L$8)*(1-$L$9)))</f>
        <v>0</v>
      </c>
      <c r="K21" s="173">
        <f>ROUND(J21*E21,2)</f>
        <v>0</v>
      </c>
      <c r="L21" s="174">
        <f>IF(J21=0,0,K21/$K$193)</f>
        <v>0</v>
      </c>
      <c r="M21" s="150"/>
      <c r="N21" s="188"/>
      <c r="O21" s="151"/>
    </row>
    <row r="22" spans="1:15" ht="30" x14ac:dyDescent="0.25">
      <c r="A22" s="187" t="s">
        <v>135</v>
      </c>
      <c r="B22" s="189">
        <v>90777</v>
      </c>
      <c r="C22" s="168" t="s">
        <v>22</v>
      </c>
      <c r="D22" s="169" t="s">
        <v>21</v>
      </c>
      <c r="E22" s="170">
        <v>52</v>
      </c>
      <c r="F22" s="171">
        <v>73.37</v>
      </c>
      <c r="G22" s="171">
        <f>(F22*$M$11)</f>
        <v>93.333977000000004</v>
      </c>
      <c r="H22" s="171">
        <f>ROUND(E22*G22,2)</f>
        <v>4853.37</v>
      </c>
      <c r="I22" s="172">
        <f>H22/$H$193</f>
        <v>1.5717630666687951E-2</v>
      </c>
      <c r="J22" s="173">
        <f>IF($L$8=0,0,(F22*(1+$L$8)*(1-$L$9)))</f>
        <v>0</v>
      </c>
      <c r="K22" s="173">
        <f>ROUND(J22*E22,2)</f>
        <v>0</v>
      </c>
      <c r="L22" s="174">
        <f>IF(J22=0,0,K22/$K$193)</f>
        <v>0</v>
      </c>
      <c r="M22" s="150"/>
      <c r="N22" s="188"/>
      <c r="O22" s="151"/>
    </row>
    <row r="23" spans="1:15" x14ac:dyDescent="0.25">
      <c r="A23" s="187" t="s">
        <v>136</v>
      </c>
      <c r="B23" s="189">
        <v>20007</v>
      </c>
      <c r="C23" s="168" t="s">
        <v>23</v>
      </c>
      <c r="D23" s="169" t="s">
        <v>21</v>
      </c>
      <c r="E23" s="170">
        <v>26</v>
      </c>
      <c r="F23" s="171">
        <v>28.67</v>
      </c>
      <c r="G23" s="171">
        <f>(F23*$M$11)</f>
        <v>36.471107000000003</v>
      </c>
      <c r="H23" s="171">
        <f>ROUND(E23*G23,2)</f>
        <v>948.25</v>
      </c>
      <c r="I23" s="172">
        <f>H23/$H$193</f>
        <v>3.0709060466617734E-3</v>
      </c>
      <c r="J23" s="173">
        <f>IF($L$8=0,0,(F23*(1+$L$8)*(1-$L$9)))</f>
        <v>0</v>
      </c>
      <c r="K23" s="173">
        <f>ROUND(J23*E23,2)</f>
        <v>0</v>
      </c>
      <c r="L23" s="174">
        <f>IF(J23=0,0,K23/$K$193)</f>
        <v>0</v>
      </c>
      <c r="M23" s="150"/>
      <c r="N23" s="188"/>
      <c r="O23" s="151"/>
    </row>
    <row r="24" spans="1:15" s="186" customFormat="1" x14ac:dyDescent="0.25">
      <c r="A24" s="187" t="s">
        <v>7</v>
      </c>
      <c r="B24" s="176" t="s">
        <v>7</v>
      </c>
      <c r="C24" s="177" t="s">
        <v>18</v>
      </c>
      <c r="D24" s="178" t="s">
        <v>5</v>
      </c>
      <c r="E24" s="179" t="s">
        <v>6</v>
      </c>
      <c r="F24" s="180" t="s">
        <v>6</v>
      </c>
      <c r="G24" s="180"/>
      <c r="H24" s="180">
        <f>+SUBTOTAL(9,H21:H23)</f>
        <v>18255.2</v>
      </c>
      <c r="I24" s="181">
        <f>H24/$H$193</f>
        <v>5.9119434814679683E-2</v>
      </c>
      <c r="J24" s="173"/>
      <c r="K24" s="173">
        <f>SUM(K21:K23)</f>
        <v>0</v>
      </c>
      <c r="L24" s="183">
        <f>IF(K24=0,0,K24/$K$193)</f>
        <v>0</v>
      </c>
      <c r="M24" s="190"/>
      <c r="N24" s="173"/>
      <c r="O24" s="173"/>
    </row>
    <row r="25" spans="1:15" x14ac:dyDescent="0.25">
      <c r="A25" s="166"/>
      <c r="B25" s="167" t="s">
        <v>7</v>
      </c>
      <c r="C25" s="168" t="s">
        <v>8</v>
      </c>
      <c r="D25" s="169" t="s">
        <v>5</v>
      </c>
      <c r="E25" s="170" t="s">
        <v>6</v>
      </c>
      <c r="F25" s="171" t="s">
        <v>6</v>
      </c>
      <c r="G25" s="171"/>
      <c r="H25" s="171"/>
      <c r="I25" s="172"/>
      <c r="J25" s="173"/>
      <c r="K25" s="173"/>
      <c r="L25" s="174"/>
      <c r="M25" s="150"/>
      <c r="N25" s="151"/>
      <c r="O25" s="151"/>
    </row>
    <row r="26" spans="1:15" s="186" customFormat="1" x14ac:dyDescent="0.25">
      <c r="A26" s="175" t="s">
        <v>137</v>
      </c>
      <c r="B26" s="176" t="s">
        <v>7</v>
      </c>
      <c r="C26" s="177" t="s">
        <v>24</v>
      </c>
      <c r="D26" s="178" t="s">
        <v>5</v>
      </c>
      <c r="E26" s="179" t="s">
        <v>6</v>
      </c>
      <c r="F26" s="180" t="s">
        <v>6</v>
      </c>
      <c r="G26" s="180"/>
      <c r="H26" s="180">
        <f>H41+H47+H58+H69+H84+H90+H96+H107+H118+H124+H130</f>
        <v>196016.41</v>
      </c>
      <c r="I26" s="181">
        <f>H26/$H$193</f>
        <v>0.63479881752062572</v>
      </c>
      <c r="J26" s="173"/>
      <c r="K26" s="173">
        <f>K41+K47+K58+K69+K84+K90+K96+K107+K118+K124+K130</f>
        <v>0</v>
      </c>
      <c r="L26" s="183">
        <f>IF(K26=0,0,K26/$K$193)</f>
        <v>0</v>
      </c>
      <c r="M26" s="184"/>
      <c r="N26" s="185"/>
      <c r="O26" s="185"/>
    </row>
    <row r="27" spans="1:15" x14ac:dyDescent="0.25">
      <c r="A27" s="187" t="s">
        <v>7</v>
      </c>
      <c r="B27" s="167" t="s">
        <v>7</v>
      </c>
      <c r="C27" s="168" t="s">
        <v>8</v>
      </c>
      <c r="D27" s="169" t="s">
        <v>5</v>
      </c>
      <c r="E27" s="170" t="s">
        <v>6</v>
      </c>
      <c r="F27" s="171" t="s">
        <v>6</v>
      </c>
      <c r="G27" s="171"/>
      <c r="H27" s="171"/>
      <c r="I27" s="172"/>
      <c r="J27" s="173"/>
      <c r="K27" s="173"/>
      <c r="L27" s="174"/>
      <c r="M27" s="150"/>
      <c r="N27" s="151"/>
      <c r="O27" s="151"/>
    </row>
    <row r="28" spans="1:15" s="186" customFormat="1" x14ac:dyDescent="0.25">
      <c r="A28" s="175" t="s">
        <v>138</v>
      </c>
      <c r="B28" s="176" t="s">
        <v>7</v>
      </c>
      <c r="C28" s="177" t="s">
        <v>25</v>
      </c>
      <c r="D28" s="178" t="s">
        <v>5</v>
      </c>
      <c r="E28" s="179" t="s">
        <v>6</v>
      </c>
      <c r="F28" s="180" t="s">
        <v>6</v>
      </c>
      <c r="G28" s="180"/>
      <c r="H28" s="180"/>
      <c r="I28" s="181"/>
      <c r="J28" s="173"/>
      <c r="K28" s="173"/>
      <c r="L28" s="174"/>
      <c r="M28" s="184"/>
      <c r="N28" s="185"/>
      <c r="O28" s="185"/>
    </row>
    <row r="29" spans="1:15" x14ac:dyDescent="0.25">
      <c r="A29" s="166"/>
      <c r="B29" s="167" t="s">
        <v>7</v>
      </c>
      <c r="C29" s="168" t="s">
        <v>26</v>
      </c>
      <c r="D29" s="169" t="s">
        <v>5</v>
      </c>
      <c r="E29" s="170" t="s">
        <v>6</v>
      </c>
      <c r="F29" s="171" t="s">
        <v>6</v>
      </c>
      <c r="G29" s="171"/>
      <c r="H29" s="171"/>
      <c r="I29" s="172"/>
      <c r="J29" s="173"/>
      <c r="K29" s="173"/>
      <c r="L29" s="174"/>
      <c r="M29" s="150"/>
      <c r="N29" s="151"/>
      <c r="O29" s="151"/>
    </row>
    <row r="30" spans="1:15" ht="30" x14ac:dyDescent="0.25">
      <c r="A30" s="187" t="s">
        <v>139</v>
      </c>
      <c r="B30" s="189">
        <v>70013</v>
      </c>
      <c r="C30" s="168" t="s">
        <v>27</v>
      </c>
      <c r="D30" s="169" t="s">
        <v>28</v>
      </c>
      <c r="E30" s="170">
        <v>131.85</v>
      </c>
      <c r="F30" s="171">
        <v>10.85</v>
      </c>
      <c r="G30" s="171">
        <f>(F30*$M$11)</f>
        <v>13.802284999999999</v>
      </c>
      <c r="H30" s="171">
        <f>ROUND(E30*G30,2)</f>
        <v>1819.83</v>
      </c>
      <c r="I30" s="172">
        <f>H30/$H$193</f>
        <v>5.893516425938829E-3</v>
      </c>
      <c r="J30" s="173">
        <f>IF($L$8=0,0,(F30*(1+$L$8)*(1-$L$9)))</f>
        <v>0</v>
      </c>
      <c r="K30" s="173">
        <f>ROUND(J30*E30,2)</f>
        <v>0</v>
      </c>
      <c r="L30" s="174">
        <f>IF(J30=0,0,K30/$K$193)</f>
        <v>0</v>
      </c>
      <c r="M30" s="150"/>
      <c r="N30" s="191"/>
      <c r="O30" s="151"/>
    </row>
    <row r="31" spans="1:15" ht="30" x14ac:dyDescent="0.25">
      <c r="A31" s="187" t="s">
        <v>140</v>
      </c>
      <c r="B31" s="189">
        <v>70036</v>
      </c>
      <c r="C31" s="168" t="s">
        <v>29</v>
      </c>
      <c r="D31" s="169" t="s">
        <v>11</v>
      </c>
      <c r="E31" s="170">
        <v>53.41</v>
      </c>
      <c r="F31" s="171">
        <v>42.16</v>
      </c>
      <c r="G31" s="171">
        <f>(F31*$M$11)</f>
        <v>53.631735999999997</v>
      </c>
      <c r="H31" s="171">
        <f>ROUND(E31*G31,2)</f>
        <v>2864.47</v>
      </c>
      <c r="I31" s="172">
        <f>H31/$H$193</f>
        <v>9.2765813271618765E-3</v>
      </c>
      <c r="J31" s="173">
        <f>IF($L$8=0,0,(F31*(1+$L$8)*(1-$L$9)))</f>
        <v>0</v>
      </c>
      <c r="K31" s="173">
        <f>ROUND(J31*E31,2)</f>
        <v>0</v>
      </c>
      <c r="L31" s="174">
        <f>IF(J31=0,0,K31/$K$193)</f>
        <v>0</v>
      </c>
      <c r="M31" s="150"/>
      <c r="N31" s="188"/>
      <c r="O31" s="151"/>
    </row>
    <row r="32" spans="1:15" x14ac:dyDescent="0.25">
      <c r="A32" s="187" t="s">
        <v>7</v>
      </c>
      <c r="B32" s="167" t="s">
        <v>7</v>
      </c>
      <c r="C32" s="168" t="s">
        <v>8</v>
      </c>
      <c r="D32" s="169" t="s">
        <v>5</v>
      </c>
      <c r="E32" s="170" t="s">
        <v>6</v>
      </c>
      <c r="F32" s="171" t="s">
        <v>6</v>
      </c>
      <c r="G32" s="171"/>
      <c r="H32" s="171"/>
      <c r="I32" s="172"/>
      <c r="J32" s="173"/>
      <c r="K32" s="173"/>
      <c r="L32" s="174"/>
      <c r="M32" s="150"/>
      <c r="N32" s="188"/>
      <c r="O32" s="151"/>
    </row>
    <row r="33" spans="1:15" x14ac:dyDescent="0.25">
      <c r="A33" s="166"/>
      <c r="B33" s="167" t="s">
        <v>7</v>
      </c>
      <c r="C33" s="168" t="s">
        <v>30</v>
      </c>
      <c r="D33" s="169" t="s">
        <v>5</v>
      </c>
      <c r="E33" s="170" t="s">
        <v>6</v>
      </c>
      <c r="F33" s="171" t="s">
        <v>6</v>
      </c>
      <c r="G33" s="171"/>
      <c r="H33" s="171"/>
      <c r="I33" s="172"/>
      <c r="J33" s="173"/>
      <c r="K33" s="173"/>
      <c r="L33" s="174"/>
      <c r="M33" s="150"/>
      <c r="N33" s="188"/>
      <c r="O33" s="151"/>
    </row>
    <row r="34" spans="1:15" ht="30" x14ac:dyDescent="0.25">
      <c r="A34" s="187" t="s">
        <v>141</v>
      </c>
      <c r="B34" s="189">
        <v>70013</v>
      </c>
      <c r="C34" s="168" t="s">
        <v>27</v>
      </c>
      <c r="D34" s="169" t="s">
        <v>28</v>
      </c>
      <c r="E34" s="170">
        <v>513.49</v>
      </c>
      <c r="F34" s="171">
        <v>10.85</v>
      </c>
      <c r="G34" s="171">
        <f>(F34*$M$11)</f>
        <v>13.802284999999999</v>
      </c>
      <c r="H34" s="171">
        <f>ROUND(E34*G34,2)</f>
        <v>7087.34</v>
      </c>
      <c r="I34" s="172">
        <f>H34/$H$193</f>
        <v>2.2952338793301191E-2</v>
      </c>
      <c r="J34" s="173">
        <f>IF($L$8=0,0,(F34*(1+$L$8)*(1-$L$9)))</f>
        <v>0</v>
      </c>
      <c r="K34" s="173">
        <f>ROUND(J34*E34,2)</f>
        <v>0</v>
      </c>
      <c r="L34" s="174">
        <f>IF(J34=0,0,K34/$K$193)</f>
        <v>0</v>
      </c>
      <c r="M34" s="150"/>
      <c r="N34" s="188"/>
      <c r="O34" s="151"/>
    </row>
    <row r="35" spans="1:15" ht="30" x14ac:dyDescent="0.25">
      <c r="A35" s="187" t="s">
        <v>142</v>
      </c>
      <c r="B35" s="189">
        <v>70036</v>
      </c>
      <c r="C35" s="168" t="s">
        <v>29</v>
      </c>
      <c r="D35" s="169" t="s">
        <v>11</v>
      </c>
      <c r="E35" s="170">
        <v>324.18</v>
      </c>
      <c r="F35" s="171">
        <v>42.16</v>
      </c>
      <c r="G35" s="171">
        <f>(F35*$M$11)</f>
        <v>53.631735999999997</v>
      </c>
      <c r="H35" s="171">
        <f>ROUND(E35*G35,2)</f>
        <v>17386.34</v>
      </c>
      <c r="I35" s="172">
        <f>H35/$H$193</f>
        <v>5.6305633150875251E-2</v>
      </c>
      <c r="J35" s="173">
        <f>IF($L$8=0,0,(F35*(1+$L$8)*(1-$L$9)))</f>
        <v>0</v>
      </c>
      <c r="K35" s="173">
        <f>ROUND(J35*E35,2)</f>
        <v>0</v>
      </c>
      <c r="L35" s="174">
        <f>IF(J35=0,0,K35/$K$193)</f>
        <v>0</v>
      </c>
      <c r="M35" s="150"/>
      <c r="N35" s="188"/>
      <c r="O35" s="151"/>
    </row>
    <row r="36" spans="1:15" x14ac:dyDescent="0.25">
      <c r="A36" s="187" t="s">
        <v>7</v>
      </c>
      <c r="B36" s="167" t="s">
        <v>7</v>
      </c>
      <c r="C36" s="168" t="s">
        <v>8</v>
      </c>
      <c r="D36" s="169" t="s">
        <v>5</v>
      </c>
      <c r="E36" s="170" t="s">
        <v>6</v>
      </c>
      <c r="F36" s="171" t="s">
        <v>6</v>
      </c>
      <c r="G36" s="171"/>
      <c r="H36" s="171"/>
      <c r="I36" s="172"/>
      <c r="J36" s="173"/>
      <c r="K36" s="173"/>
      <c r="L36" s="174"/>
      <c r="M36" s="150"/>
      <c r="N36" s="188"/>
      <c r="O36" s="151"/>
    </row>
    <row r="37" spans="1:15" x14ac:dyDescent="0.25">
      <c r="A37" s="166"/>
      <c r="B37" s="167" t="s">
        <v>7</v>
      </c>
      <c r="C37" s="168" t="s">
        <v>31</v>
      </c>
      <c r="D37" s="169" t="s">
        <v>5</v>
      </c>
      <c r="E37" s="170" t="s">
        <v>6</v>
      </c>
      <c r="F37" s="171" t="s">
        <v>6</v>
      </c>
      <c r="G37" s="171"/>
      <c r="H37" s="171"/>
      <c r="I37" s="172"/>
      <c r="J37" s="173"/>
      <c r="K37" s="173"/>
      <c r="L37" s="174"/>
      <c r="M37" s="150"/>
      <c r="N37" s="188"/>
      <c r="O37" s="151"/>
    </row>
    <row r="38" spans="1:15" ht="30" x14ac:dyDescent="0.25">
      <c r="A38" s="187" t="s">
        <v>143</v>
      </c>
      <c r="B38" s="189">
        <v>70013</v>
      </c>
      <c r="C38" s="168" t="s">
        <v>27</v>
      </c>
      <c r="D38" s="169" t="s">
        <v>28</v>
      </c>
      <c r="E38" s="170">
        <v>393.56</v>
      </c>
      <c r="F38" s="171">
        <v>10.85</v>
      </c>
      <c r="G38" s="171">
        <f>(F38*$M$11)</f>
        <v>13.802284999999999</v>
      </c>
      <c r="H38" s="171">
        <f>ROUND(E38*G38,2)</f>
        <v>5432.03</v>
      </c>
      <c r="I38" s="172">
        <f>H38/$H$193</f>
        <v>1.7591620113522968E-2</v>
      </c>
      <c r="J38" s="173">
        <f>IF($L$8=0,0,(F38*(1+$L$8)*(1-$L$9)))</f>
        <v>0</v>
      </c>
      <c r="K38" s="173">
        <f>ROUND(J38*E38,2)</f>
        <v>0</v>
      </c>
      <c r="L38" s="174">
        <f>IF(J38=0,0,K38/$K$193)</f>
        <v>0</v>
      </c>
      <c r="M38" s="150"/>
      <c r="N38" s="188"/>
      <c r="O38" s="151"/>
    </row>
    <row r="39" spans="1:15" ht="30" x14ac:dyDescent="0.25">
      <c r="A39" s="187" t="s">
        <v>144</v>
      </c>
      <c r="B39" s="189">
        <v>70036</v>
      </c>
      <c r="C39" s="168" t="s">
        <v>29</v>
      </c>
      <c r="D39" s="169" t="s">
        <v>11</v>
      </c>
      <c r="E39" s="170">
        <v>170.39</v>
      </c>
      <c r="F39" s="171">
        <v>42.16</v>
      </c>
      <c r="G39" s="171">
        <f>(F39*$M$11)</f>
        <v>53.631735999999997</v>
      </c>
      <c r="H39" s="171">
        <f>ROUND(E39*G39,2)</f>
        <v>9138.31</v>
      </c>
      <c r="I39" s="172">
        <f>H39/$H$193</f>
        <v>2.9594401724513313E-2</v>
      </c>
      <c r="J39" s="173">
        <f>IF($L$8=0,0,(F39*(1+$L$8)*(1-$L$9)))</f>
        <v>0</v>
      </c>
      <c r="K39" s="173">
        <f>ROUND(J39*E39,2)</f>
        <v>0</v>
      </c>
      <c r="L39" s="174">
        <f>IF(J39=0,0,K39/$K$193)</f>
        <v>0</v>
      </c>
      <c r="M39" s="150"/>
      <c r="N39" s="188"/>
      <c r="O39" s="151"/>
    </row>
    <row r="40" spans="1:15" ht="30" x14ac:dyDescent="0.25">
      <c r="A40" s="187" t="s">
        <v>145</v>
      </c>
      <c r="B40" s="189">
        <v>70025</v>
      </c>
      <c r="C40" s="168" t="s">
        <v>32</v>
      </c>
      <c r="D40" s="169" t="s">
        <v>11</v>
      </c>
      <c r="E40" s="170">
        <v>59.49</v>
      </c>
      <c r="F40" s="171">
        <v>72</v>
      </c>
      <c r="G40" s="171">
        <f>(F40*$M$11)</f>
        <v>91.591200000000001</v>
      </c>
      <c r="H40" s="171">
        <f>ROUND(E40*G40,2)</f>
        <v>5448.76</v>
      </c>
      <c r="I40" s="172">
        <f>H40/$H$193</f>
        <v>1.7645800190676304E-2</v>
      </c>
      <c r="J40" s="173">
        <f>IF($L$8=0,0,(F40*(1+$L$8)*(1-$L$9)))</f>
        <v>0</v>
      </c>
      <c r="K40" s="173">
        <f>ROUND(J40*E40,2)</f>
        <v>0</v>
      </c>
      <c r="L40" s="174">
        <f>IF(J40=0,0,K40/$K$193)</f>
        <v>0</v>
      </c>
      <c r="M40" s="150"/>
      <c r="N40" s="188"/>
      <c r="O40" s="151"/>
    </row>
    <row r="41" spans="1:15" s="186" customFormat="1" x14ac:dyDescent="0.25">
      <c r="A41" s="187" t="s">
        <v>7</v>
      </c>
      <c r="B41" s="176" t="s">
        <v>7</v>
      </c>
      <c r="C41" s="177" t="s">
        <v>18</v>
      </c>
      <c r="D41" s="178" t="s">
        <v>5</v>
      </c>
      <c r="E41" s="179" t="s">
        <v>6</v>
      </c>
      <c r="F41" s="180" t="s">
        <v>6</v>
      </c>
      <c r="G41" s="180"/>
      <c r="H41" s="180">
        <f>+SUBTOTAL(9,H30:H40)</f>
        <v>49177.08</v>
      </c>
      <c r="I41" s="181">
        <f>H41/$H$193</f>
        <v>0.15925989172598976</v>
      </c>
      <c r="J41" s="173"/>
      <c r="K41" s="173">
        <f>SUM(K30:K40)</f>
        <v>0</v>
      </c>
      <c r="L41" s="183">
        <f>IF(K41=0,0,K41/$K$193)</f>
        <v>0</v>
      </c>
      <c r="M41" s="184"/>
      <c r="N41" s="192"/>
      <c r="O41" s="185"/>
    </row>
    <row r="42" spans="1:15" x14ac:dyDescent="0.25">
      <c r="A42" s="166"/>
      <c r="B42" s="167" t="s">
        <v>7</v>
      </c>
      <c r="C42" s="168" t="s">
        <v>8</v>
      </c>
      <c r="D42" s="169" t="s">
        <v>5</v>
      </c>
      <c r="E42" s="170" t="s">
        <v>6</v>
      </c>
      <c r="F42" s="171" t="s">
        <v>6</v>
      </c>
      <c r="G42" s="171"/>
      <c r="H42" s="171"/>
      <c r="I42" s="172"/>
      <c r="J42" s="173"/>
      <c r="K42" s="173"/>
      <c r="L42" s="174"/>
      <c r="M42" s="150"/>
      <c r="N42" s="151"/>
      <c r="O42" s="151"/>
    </row>
    <row r="43" spans="1:15" s="186" customFormat="1" x14ac:dyDescent="0.25">
      <c r="A43" s="175" t="s">
        <v>146</v>
      </c>
      <c r="B43" s="176" t="s">
        <v>7</v>
      </c>
      <c r="C43" s="177" t="s">
        <v>33</v>
      </c>
      <c r="D43" s="178" t="s">
        <v>5</v>
      </c>
      <c r="E43" s="179" t="s">
        <v>6</v>
      </c>
      <c r="F43" s="180" t="s">
        <v>6</v>
      </c>
      <c r="G43" s="180"/>
      <c r="H43" s="180"/>
      <c r="I43" s="181"/>
      <c r="J43" s="173"/>
      <c r="K43" s="173"/>
      <c r="L43" s="174"/>
      <c r="M43" s="184"/>
      <c r="N43" s="185"/>
      <c r="O43" s="185"/>
    </row>
    <row r="44" spans="1:15" ht="30" x14ac:dyDescent="0.25">
      <c r="A44" s="187" t="s">
        <v>147</v>
      </c>
      <c r="B44" s="189">
        <v>70013</v>
      </c>
      <c r="C44" s="168" t="s">
        <v>27</v>
      </c>
      <c r="D44" s="169" t="s">
        <v>28</v>
      </c>
      <c r="E44" s="170">
        <v>155.13999999999999</v>
      </c>
      <c r="F44" s="171">
        <v>10.85</v>
      </c>
      <c r="G44" s="171">
        <f>(F44*$M$11)</f>
        <v>13.802284999999999</v>
      </c>
      <c r="H44" s="171">
        <f>ROUND(E44*G44,2)</f>
        <v>2141.29</v>
      </c>
      <c r="I44" s="172">
        <f>H44/$H$193</f>
        <v>6.9345641008767608E-3</v>
      </c>
      <c r="J44" s="173">
        <f>IF($L$8=0,0,(F44*(1+$L$8)*(1-$L$9)))</f>
        <v>0</v>
      </c>
      <c r="K44" s="173">
        <f>ROUND(J44*E44,2)</f>
        <v>0</v>
      </c>
      <c r="L44" s="174">
        <f>IF(J44=0,0,K44/$K$193)</f>
        <v>0</v>
      </c>
      <c r="M44" s="150"/>
      <c r="N44" s="151"/>
      <c r="O44" s="151"/>
    </row>
    <row r="45" spans="1:15" ht="30" x14ac:dyDescent="0.25">
      <c r="A45" s="187" t="s">
        <v>148</v>
      </c>
      <c r="B45" s="189">
        <v>70036</v>
      </c>
      <c r="C45" s="168" t="s">
        <v>29</v>
      </c>
      <c r="D45" s="169" t="s">
        <v>11</v>
      </c>
      <c r="E45" s="170">
        <v>80.56</v>
      </c>
      <c r="F45" s="171">
        <v>42.16</v>
      </c>
      <c r="G45" s="171">
        <f>(F45*$M$11)</f>
        <v>53.631735999999997</v>
      </c>
      <c r="H45" s="171">
        <f>ROUND(E45*G45,2)</f>
        <v>4320.57</v>
      </c>
      <c r="I45" s="172">
        <f>H45/$H$193</f>
        <v>1.3992158753520124E-2</v>
      </c>
      <c r="J45" s="173">
        <f>IF($L$8=0,0,(F45*(1+$L$8)*(1-$L$9)))</f>
        <v>0</v>
      </c>
      <c r="K45" s="173">
        <f>ROUND(J45*E45,2)</f>
        <v>0</v>
      </c>
      <c r="L45" s="174">
        <f>IF(J45=0,0,K45/$K$193)</f>
        <v>0</v>
      </c>
      <c r="M45" s="150"/>
      <c r="N45" s="151"/>
      <c r="O45" s="151"/>
    </row>
    <row r="46" spans="1:15" ht="30" x14ac:dyDescent="0.25">
      <c r="A46" s="187" t="s">
        <v>149</v>
      </c>
      <c r="B46" s="189">
        <v>70025</v>
      </c>
      <c r="C46" s="168" t="s">
        <v>32</v>
      </c>
      <c r="D46" s="169" t="s">
        <v>11</v>
      </c>
      <c r="E46" s="170">
        <v>8.15</v>
      </c>
      <c r="F46" s="171">
        <v>72</v>
      </c>
      <c r="G46" s="171">
        <f>(F46*$M$11)</f>
        <v>91.591200000000001</v>
      </c>
      <c r="H46" s="171">
        <f>ROUND(E46*G46,2)</f>
        <v>746.47</v>
      </c>
      <c r="I46" s="172">
        <f>H46/$H$193</f>
        <v>2.4174418525194983E-3</v>
      </c>
      <c r="J46" s="173">
        <f>IF($L$8=0,0,(F46*(1+$L$8)*(1-$L$9)))</f>
        <v>0</v>
      </c>
      <c r="K46" s="173">
        <f>ROUND(J46*E46,2)</f>
        <v>0</v>
      </c>
      <c r="L46" s="174">
        <f>IF(J46=0,0,K46/$K$193)</f>
        <v>0</v>
      </c>
      <c r="M46" s="150"/>
      <c r="N46" s="151"/>
      <c r="O46" s="151"/>
    </row>
    <row r="47" spans="1:15" s="186" customFormat="1" x14ac:dyDescent="0.25">
      <c r="A47" s="187" t="s">
        <v>7</v>
      </c>
      <c r="B47" s="176" t="s">
        <v>7</v>
      </c>
      <c r="C47" s="177" t="s">
        <v>18</v>
      </c>
      <c r="D47" s="178" t="s">
        <v>5</v>
      </c>
      <c r="E47" s="179" t="s">
        <v>6</v>
      </c>
      <c r="F47" s="180" t="s">
        <v>6</v>
      </c>
      <c r="G47" s="180"/>
      <c r="H47" s="180">
        <f>+SUBTOTAL(9,H44:H46)</f>
        <v>7208.33</v>
      </c>
      <c r="I47" s="181">
        <f>H47/$H$193</f>
        <v>2.3344164706916384E-2</v>
      </c>
      <c r="J47" s="173"/>
      <c r="K47" s="173">
        <f>SUM(K44:K46)</f>
        <v>0</v>
      </c>
      <c r="L47" s="183">
        <f>IF(K47=0,0,K47/$K$193)</f>
        <v>0</v>
      </c>
      <c r="M47" s="184"/>
      <c r="N47" s="185"/>
      <c r="O47" s="185"/>
    </row>
    <row r="48" spans="1:15" x14ac:dyDescent="0.25">
      <c r="A48" s="166"/>
      <c r="B48" s="167" t="s">
        <v>7</v>
      </c>
      <c r="C48" s="168" t="s">
        <v>8</v>
      </c>
      <c r="D48" s="169" t="s">
        <v>5</v>
      </c>
      <c r="E48" s="170" t="s">
        <v>6</v>
      </c>
      <c r="F48" s="171" t="s">
        <v>6</v>
      </c>
      <c r="G48" s="171"/>
      <c r="H48" s="171"/>
      <c r="I48" s="172"/>
      <c r="J48" s="173"/>
      <c r="K48" s="173"/>
      <c r="L48" s="174"/>
      <c r="M48" s="150"/>
      <c r="N48" s="151"/>
      <c r="O48" s="151"/>
    </row>
    <row r="49" spans="1:15" s="186" customFormat="1" x14ac:dyDescent="0.25">
      <c r="A49" s="175" t="s">
        <v>150</v>
      </c>
      <c r="B49" s="176" t="s">
        <v>7</v>
      </c>
      <c r="C49" s="177" t="s">
        <v>34</v>
      </c>
      <c r="D49" s="178" t="s">
        <v>5</v>
      </c>
      <c r="E49" s="179" t="s">
        <v>6</v>
      </c>
      <c r="F49" s="180" t="s">
        <v>6</v>
      </c>
      <c r="G49" s="180"/>
      <c r="H49" s="180"/>
      <c r="I49" s="181"/>
      <c r="J49" s="173"/>
      <c r="K49" s="173"/>
      <c r="L49" s="174"/>
      <c r="M49" s="184"/>
      <c r="N49" s="185"/>
      <c r="O49" s="185"/>
    </row>
    <row r="50" spans="1:15" x14ac:dyDescent="0.25">
      <c r="A50" s="187" t="s">
        <v>7</v>
      </c>
      <c r="B50" s="167" t="s">
        <v>7</v>
      </c>
      <c r="C50" s="168" t="s">
        <v>35</v>
      </c>
      <c r="D50" s="169" t="s">
        <v>5</v>
      </c>
      <c r="E50" s="170" t="s">
        <v>6</v>
      </c>
      <c r="F50" s="171" t="s">
        <v>6</v>
      </c>
      <c r="G50" s="171"/>
      <c r="H50" s="171"/>
      <c r="I50" s="172"/>
      <c r="J50" s="173"/>
      <c r="K50" s="173"/>
      <c r="L50" s="174"/>
      <c r="M50" s="150"/>
      <c r="N50" s="151"/>
      <c r="O50" s="151"/>
    </row>
    <row r="51" spans="1:15" ht="30" x14ac:dyDescent="0.25">
      <c r="A51" s="187" t="s">
        <v>151</v>
      </c>
      <c r="B51" s="189">
        <v>70013</v>
      </c>
      <c r="C51" s="168" t="s">
        <v>27</v>
      </c>
      <c r="D51" s="169" t="s">
        <v>28</v>
      </c>
      <c r="E51" s="170">
        <v>171.76</v>
      </c>
      <c r="F51" s="171">
        <v>10.85</v>
      </c>
      <c r="G51" s="171">
        <f>(F51*$M$11)</f>
        <v>13.802284999999999</v>
      </c>
      <c r="H51" s="171">
        <f>ROUND(E51*G51,2)</f>
        <v>2370.6799999999998</v>
      </c>
      <c r="I51" s="172">
        <f>H51/$H$193</f>
        <v>7.6774432340628871E-3</v>
      </c>
      <c r="J51" s="173">
        <f>IF($L$8=0,0,(F51*(1+$L$8)*(1-$L$9)))</f>
        <v>0</v>
      </c>
      <c r="K51" s="173">
        <f>ROUND(J51*E51,2)</f>
        <v>0</v>
      </c>
      <c r="L51" s="174">
        <f>IF(J51=0,0,K51/$K$193)</f>
        <v>0</v>
      </c>
      <c r="M51" s="150"/>
      <c r="N51" s="151"/>
      <c r="O51" s="151"/>
    </row>
    <row r="52" spans="1:15" ht="30" x14ac:dyDescent="0.25">
      <c r="A52" s="187" t="s">
        <v>152</v>
      </c>
      <c r="B52" s="189">
        <v>70036</v>
      </c>
      <c r="C52" s="168" t="s">
        <v>29</v>
      </c>
      <c r="D52" s="169" t="s">
        <v>11</v>
      </c>
      <c r="E52" s="170">
        <v>132.04</v>
      </c>
      <c r="F52" s="171">
        <v>42.16</v>
      </c>
      <c r="G52" s="171">
        <f>(F52*$M$11)</f>
        <v>53.631735999999997</v>
      </c>
      <c r="H52" s="171">
        <f>ROUND(E52*G52,2)</f>
        <v>7081.53</v>
      </c>
      <c r="I52" s="172">
        <f>H52/$H$193</f>
        <v>2.2933523117971789E-2</v>
      </c>
      <c r="J52" s="173">
        <f>IF($L$8=0,0,(F52*(1+$L$8)*(1-$L$9)))</f>
        <v>0</v>
      </c>
      <c r="K52" s="173">
        <f>ROUND(J52*E52,2)</f>
        <v>0</v>
      </c>
      <c r="L52" s="174">
        <f>IF(J52=0,0,K52/$K$193)</f>
        <v>0</v>
      </c>
      <c r="M52" s="150"/>
      <c r="N52" s="151"/>
      <c r="O52" s="151"/>
    </row>
    <row r="53" spans="1:15" x14ac:dyDescent="0.25">
      <c r="A53" s="187" t="s">
        <v>7</v>
      </c>
      <c r="B53" s="167" t="s">
        <v>7</v>
      </c>
      <c r="C53" s="168" t="s">
        <v>8</v>
      </c>
      <c r="D53" s="169" t="s">
        <v>5</v>
      </c>
      <c r="E53" s="170" t="s">
        <v>6</v>
      </c>
      <c r="F53" s="171" t="s">
        <v>6</v>
      </c>
      <c r="G53" s="171"/>
      <c r="H53" s="171"/>
      <c r="I53" s="172"/>
      <c r="J53" s="173"/>
      <c r="K53" s="173"/>
      <c r="L53" s="174"/>
      <c r="M53" s="150"/>
      <c r="N53" s="151"/>
      <c r="O53" s="151"/>
    </row>
    <row r="54" spans="1:15" x14ac:dyDescent="0.25">
      <c r="A54" s="166"/>
      <c r="B54" s="167" t="s">
        <v>7</v>
      </c>
      <c r="C54" s="168" t="s">
        <v>36</v>
      </c>
      <c r="D54" s="169" t="s">
        <v>5</v>
      </c>
      <c r="E54" s="170" t="s">
        <v>6</v>
      </c>
      <c r="F54" s="171" t="s">
        <v>6</v>
      </c>
      <c r="G54" s="171"/>
      <c r="H54" s="171"/>
      <c r="I54" s="172"/>
      <c r="J54" s="173"/>
      <c r="K54" s="173"/>
      <c r="L54" s="174"/>
      <c r="M54" s="150"/>
      <c r="N54" s="151"/>
      <c r="O54" s="151"/>
    </row>
    <row r="55" spans="1:15" ht="30" x14ac:dyDescent="0.25">
      <c r="A55" s="187" t="s">
        <v>153</v>
      </c>
      <c r="B55" s="189">
        <v>70013</v>
      </c>
      <c r="C55" s="168" t="s">
        <v>27</v>
      </c>
      <c r="D55" s="169" t="s">
        <v>28</v>
      </c>
      <c r="E55" s="170">
        <v>318.83</v>
      </c>
      <c r="F55" s="171">
        <v>10.85</v>
      </c>
      <c r="G55" s="171">
        <f>(F55*$M$11)</f>
        <v>13.802284999999999</v>
      </c>
      <c r="H55" s="171">
        <f>ROUND(E55*G55,2)</f>
        <v>4400.58</v>
      </c>
      <c r="I55" s="172">
        <f>H55/$H$193</f>
        <v>1.4251271005345496E-2</v>
      </c>
      <c r="J55" s="173">
        <f>IF($L$8=0,0,(F55*(1+$L$8)*(1-$L$9)))</f>
        <v>0</v>
      </c>
      <c r="K55" s="173">
        <f>ROUND(J55*E55,2)</f>
        <v>0</v>
      </c>
      <c r="L55" s="174">
        <f>IF(J55=0,0,K55/$K$193)</f>
        <v>0</v>
      </c>
      <c r="M55" s="150"/>
      <c r="N55" s="151"/>
      <c r="O55" s="151"/>
    </row>
    <row r="56" spans="1:15" ht="30" x14ac:dyDescent="0.25">
      <c r="A56" s="187" t="s">
        <v>154</v>
      </c>
      <c r="B56" s="189">
        <v>70036</v>
      </c>
      <c r="C56" s="168" t="s">
        <v>29</v>
      </c>
      <c r="D56" s="169" t="s">
        <v>11</v>
      </c>
      <c r="E56" s="170">
        <v>189.85</v>
      </c>
      <c r="F56" s="171">
        <v>42.16</v>
      </c>
      <c r="G56" s="171">
        <f>(F56*$M$11)</f>
        <v>53.631735999999997</v>
      </c>
      <c r="H56" s="171">
        <f>ROUND(E56*G56,2)</f>
        <v>10181.99</v>
      </c>
      <c r="I56" s="172">
        <f>H56/$H$193</f>
        <v>3.297435766733426E-2</v>
      </c>
      <c r="J56" s="173">
        <f>IF($L$8=0,0,(F56*(1+$L$8)*(1-$L$9)))</f>
        <v>0</v>
      </c>
      <c r="K56" s="173">
        <f>ROUND(J56*E56,2)</f>
        <v>0</v>
      </c>
      <c r="L56" s="174">
        <f>IF(J56=0,0,K56/$K$193)</f>
        <v>0</v>
      </c>
      <c r="M56" s="150"/>
      <c r="N56" s="151"/>
      <c r="O56" s="151"/>
    </row>
    <row r="57" spans="1:15" ht="30" x14ac:dyDescent="0.25">
      <c r="A57" s="187" t="s">
        <v>155</v>
      </c>
      <c r="B57" s="189">
        <v>70025</v>
      </c>
      <c r="C57" s="168" t="s">
        <v>32</v>
      </c>
      <c r="D57" s="169" t="s">
        <v>11</v>
      </c>
      <c r="E57" s="170">
        <v>10.16</v>
      </c>
      <c r="F57" s="171">
        <v>72</v>
      </c>
      <c r="G57" s="171">
        <f>(F57*$M$11)</f>
        <v>91.591200000000001</v>
      </c>
      <c r="H57" s="171">
        <f>ROUND(E57*G57,2)</f>
        <v>930.57</v>
      </c>
      <c r="I57" s="172">
        <f>H57/$H$193</f>
        <v>3.0136493960896881E-3</v>
      </c>
      <c r="J57" s="173">
        <f>IF($L$8=0,0,(F57*(1+$L$8)*(1-$L$9)))</f>
        <v>0</v>
      </c>
      <c r="K57" s="173">
        <f>ROUND(J57*E57,2)</f>
        <v>0</v>
      </c>
      <c r="L57" s="174">
        <f>IF(J57=0,0,K57/$K$193)</f>
        <v>0</v>
      </c>
      <c r="M57" s="150"/>
      <c r="N57" s="151"/>
      <c r="O57" s="151"/>
    </row>
    <row r="58" spans="1:15" s="186" customFormat="1" x14ac:dyDescent="0.25">
      <c r="A58" s="187" t="s">
        <v>7</v>
      </c>
      <c r="B58" s="176" t="s">
        <v>7</v>
      </c>
      <c r="C58" s="177" t="s">
        <v>18</v>
      </c>
      <c r="D58" s="178" t="s">
        <v>5</v>
      </c>
      <c r="E58" s="179" t="s">
        <v>6</v>
      </c>
      <c r="F58" s="180" t="s">
        <v>6</v>
      </c>
      <c r="G58" s="180"/>
      <c r="H58" s="180">
        <f>+SUBTOTAL(9,H51:H57)</f>
        <v>24965.35</v>
      </c>
      <c r="I58" s="181">
        <f>H58/$H$193</f>
        <v>8.0850244420804115E-2</v>
      </c>
      <c r="J58" s="173"/>
      <c r="K58" s="173">
        <f>SUM(K51:K57)</f>
        <v>0</v>
      </c>
      <c r="L58" s="183">
        <f>IF(K58=0,0,K58/$K$193)</f>
        <v>0</v>
      </c>
      <c r="M58" s="184"/>
      <c r="N58" s="185"/>
      <c r="O58" s="185"/>
    </row>
    <row r="59" spans="1:15" x14ac:dyDescent="0.25">
      <c r="A59" s="166"/>
      <c r="B59" s="167" t="s">
        <v>7</v>
      </c>
      <c r="C59" s="168" t="s">
        <v>8</v>
      </c>
      <c r="D59" s="169" t="s">
        <v>5</v>
      </c>
      <c r="E59" s="170" t="s">
        <v>6</v>
      </c>
      <c r="F59" s="171" t="s">
        <v>6</v>
      </c>
      <c r="G59" s="171"/>
      <c r="H59" s="171"/>
      <c r="I59" s="172"/>
      <c r="J59" s="173"/>
      <c r="K59" s="173"/>
      <c r="L59" s="174"/>
      <c r="M59" s="150"/>
      <c r="N59" s="151"/>
      <c r="O59" s="151"/>
    </row>
    <row r="60" spans="1:15" s="186" customFormat="1" x14ac:dyDescent="0.25">
      <c r="A60" s="175" t="s">
        <v>156</v>
      </c>
      <c r="B60" s="176" t="s">
        <v>7</v>
      </c>
      <c r="C60" s="177" t="s">
        <v>37</v>
      </c>
      <c r="D60" s="178" t="s">
        <v>5</v>
      </c>
      <c r="E60" s="179" t="s">
        <v>6</v>
      </c>
      <c r="F60" s="180" t="s">
        <v>6</v>
      </c>
      <c r="G60" s="180"/>
      <c r="H60" s="180"/>
      <c r="I60" s="181"/>
      <c r="J60" s="173"/>
      <c r="K60" s="173"/>
      <c r="L60" s="174"/>
      <c r="M60" s="184"/>
      <c r="N60" s="185"/>
      <c r="O60" s="185"/>
    </row>
    <row r="61" spans="1:15" x14ac:dyDescent="0.25">
      <c r="A61" s="187" t="s">
        <v>7</v>
      </c>
      <c r="B61" s="167" t="s">
        <v>7</v>
      </c>
      <c r="C61" s="168" t="s">
        <v>38</v>
      </c>
      <c r="D61" s="169" t="s">
        <v>5</v>
      </c>
      <c r="E61" s="170" t="s">
        <v>6</v>
      </c>
      <c r="F61" s="171" t="s">
        <v>6</v>
      </c>
      <c r="G61" s="171"/>
      <c r="H61" s="171"/>
      <c r="I61" s="172"/>
      <c r="J61" s="173"/>
      <c r="K61" s="173"/>
      <c r="L61" s="174"/>
      <c r="M61" s="150"/>
      <c r="N61" s="151"/>
      <c r="O61" s="151"/>
    </row>
    <row r="62" spans="1:15" ht="30" x14ac:dyDescent="0.25">
      <c r="A62" s="187" t="s">
        <v>157</v>
      </c>
      <c r="B62" s="189">
        <v>70013</v>
      </c>
      <c r="C62" s="168" t="s">
        <v>27</v>
      </c>
      <c r="D62" s="169" t="s">
        <v>28</v>
      </c>
      <c r="E62" s="170">
        <v>208.08</v>
      </c>
      <c r="F62" s="171">
        <v>10.85</v>
      </c>
      <c r="G62" s="171">
        <f>(F62*$M$11)</f>
        <v>13.802284999999999</v>
      </c>
      <c r="H62" s="171">
        <f>ROUND(E62*G62,2)</f>
        <v>2871.98</v>
      </c>
      <c r="I62" s="172">
        <f>H62/$H$193</f>
        <v>9.3009024496616723E-3</v>
      </c>
      <c r="J62" s="173">
        <f>IF($L$8=0,0,(F62*(1+$L$8)*(1-$L$9)))</f>
        <v>0</v>
      </c>
      <c r="K62" s="173">
        <f>ROUND(J62*E62,2)</f>
        <v>0</v>
      </c>
      <c r="L62" s="174">
        <f>IF(J62=0,0,K62/$K$193)</f>
        <v>0</v>
      </c>
      <c r="M62" s="150"/>
      <c r="N62" s="151"/>
      <c r="O62" s="151"/>
    </row>
    <row r="63" spans="1:15" ht="30" x14ac:dyDescent="0.25">
      <c r="A63" s="187" t="s">
        <v>158</v>
      </c>
      <c r="B63" s="189">
        <v>70036</v>
      </c>
      <c r="C63" s="168" t="s">
        <v>29</v>
      </c>
      <c r="D63" s="169" t="s">
        <v>11</v>
      </c>
      <c r="E63" s="170">
        <v>132.25</v>
      </c>
      <c r="F63" s="171">
        <v>42.16</v>
      </c>
      <c r="G63" s="171">
        <f>(F63*$M$11)</f>
        <v>53.631735999999997</v>
      </c>
      <c r="H63" s="171">
        <f>ROUND(E63*G63,2)</f>
        <v>7092.8</v>
      </c>
      <c r="I63" s="172">
        <f>H63/$H$193</f>
        <v>2.2970020994213157E-2</v>
      </c>
      <c r="J63" s="173">
        <f>IF($L$8=0,0,(F63*(1+$L$8)*(1-$L$9)))</f>
        <v>0</v>
      </c>
      <c r="K63" s="173">
        <f>ROUND(J63*E63,2)</f>
        <v>0</v>
      </c>
      <c r="L63" s="174">
        <f>IF(J63=0,0,K63/$K$193)</f>
        <v>0</v>
      </c>
      <c r="M63" s="150"/>
      <c r="N63" s="151"/>
      <c r="O63" s="151"/>
    </row>
    <row r="64" spans="1:15" x14ac:dyDescent="0.25">
      <c r="A64" s="187" t="s">
        <v>7</v>
      </c>
      <c r="B64" s="167" t="s">
        <v>7</v>
      </c>
      <c r="C64" s="168" t="s">
        <v>8</v>
      </c>
      <c r="D64" s="169" t="s">
        <v>5</v>
      </c>
      <c r="E64" s="170" t="s">
        <v>6</v>
      </c>
      <c r="F64" s="171" t="s">
        <v>6</v>
      </c>
      <c r="G64" s="171"/>
      <c r="H64" s="171"/>
      <c r="I64" s="172"/>
      <c r="J64" s="173"/>
      <c r="K64" s="173"/>
      <c r="L64" s="174"/>
      <c r="M64" s="150"/>
      <c r="N64" s="151"/>
      <c r="O64" s="151"/>
    </row>
    <row r="65" spans="1:15" x14ac:dyDescent="0.25">
      <c r="A65" s="166"/>
      <c r="B65" s="167" t="s">
        <v>7</v>
      </c>
      <c r="C65" s="168" t="s">
        <v>39</v>
      </c>
      <c r="D65" s="169" t="s">
        <v>5</v>
      </c>
      <c r="E65" s="170" t="s">
        <v>6</v>
      </c>
      <c r="F65" s="171" t="s">
        <v>6</v>
      </c>
      <c r="G65" s="171"/>
      <c r="H65" s="171"/>
      <c r="I65" s="172"/>
      <c r="J65" s="173"/>
      <c r="K65" s="173"/>
      <c r="L65" s="174"/>
      <c r="M65" s="150"/>
      <c r="N65" s="151"/>
      <c r="O65" s="151"/>
    </row>
    <row r="66" spans="1:15" ht="30" x14ac:dyDescent="0.25">
      <c r="A66" s="187" t="s">
        <v>159</v>
      </c>
      <c r="B66" s="189">
        <v>70013</v>
      </c>
      <c r="C66" s="168" t="s">
        <v>27</v>
      </c>
      <c r="D66" s="169" t="s">
        <v>28</v>
      </c>
      <c r="E66" s="170">
        <v>165.2</v>
      </c>
      <c r="F66" s="171">
        <v>10.85</v>
      </c>
      <c r="G66" s="171">
        <f>(F66*$M$11)</f>
        <v>13.802284999999999</v>
      </c>
      <c r="H66" s="171">
        <f>ROUND(E66*G66,2)</f>
        <v>2280.14</v>
      </c>
      <c r="I66" s="172">
        <f>H66/$H$193</f>
        <v>7.3842295947644356E-3</v>
      </c>
      <c r="J66" s="173">
        <f>IF($L$8=0,0,(F66*(1+$L$8)*(1-$L$9)))</f>
        <v>0</v>
      </c>
      <c r="K66" s="173">
        <f>ROUND(J66*E66,2)</f>
        <v>0</v>
      </c>
      <c r="L66" s="174">
        <f>IF(J66=0,0,K66/$K$193)</f>
        <v>0</v>
      </c>
      <c r="M66" s="150"/>
      <c r="N66" s="151"/>
      <c r="O66" s="151"/>
    </row>
    <row r="67" spans="1:15" ht="30" x14ac:dyDescent="0.25">
      <c r="A67" s="187" t="s">
        <v>160</v>
      </c>
      <c r="B67" s="189">
        <v>70036</v>
      </c>
      <c r="C67" s="168" t="s">
        <v>29</v>
      </c>
      <c r="D67" s="169" t="s">
        <v>11</v>
      </c>
      <c r="E67" s="170">
        <v>60.64</v>
      </c>
      <c r="F67" s="171">
        <v>42.16</v>
      </c>
      <c r="G67" s="171">
        <f>(F67*$M$11)</f>
        <v>53.631735999999997</v>
      </c>
      <c r="H67" s="171">
        <f>ROUND(E67*G67,2)</f>
        <v>3252.23</v>
      </c>
      <c r="I67" s="172">
        <f>H67/$H$193</f>
        <v>1.0532341441745131E-2</v>
      </c>
      <c r="J67" s="173">
        <f>IF($L$8=0,0,(F67*(1+$L$8)*(1-$L$9)))</f>
        <v>0</v>
      </c>
      <c r="K67" s="173">
        <f>ROUND(J67*E67,2)</f>
        <v>0</v>
      </c>
      <c r="L67" s="174">
        <f>IF(J67=0,0,K67/$K$193)</f>
        <v>0</v>
      </c>
      <c r="M67" s="150"/>
      <c r="N67" s="151"/>
      <c r="O67" s="151"/>
    </row>
    <row r="68" spans="1:15" ht="30" x14ac:dyDescent="0.25">
      <c r="A68" s="187" t="s">
        <v>161</v>
      </c>
      <c r="B68" s="189">
        <v>70025</v>
      </c>
      <c r="C68" s="168" t="s">
        <v>32</v>
      </c>
      <c r="D68" s="169" t="s">
        <v>11</v>
      </c>
      <c r="E68" s="170">
        <v>17.649999999999999</v>
      </c>
      <c r="F68" s="171">
        <v>72</v>
      </c>
      <c r="G68" s="171">
        <f>(F68*$M$11)</f>
        <v>91.591200000000001</v>
      </c>
      <c r="H68" s="171">
        <f>ROUND(E68*G68,2)</f>
        <v>1616.58</v>
      </c>
      <c r="I68" s="172">
        <f>H68/$H$193</f>
        <v>5.2352916392433323E-3</v>
      </c>
      <c r="J68" s="173">
        <f>IF($L$8=0,0,(F68*(1+$L$8)*(1-$L$9)))</f>
        <v>0</v>
      </c>
      <c r="K68" s="173">
        <f>ROUND(J68*E68,2)</f>
        <v>0</v>
      </c>
      <c r="L68" s="174">
        <f>IF(J68=0,0,K68/$K$193)</f>
        <v>0</v>
      </c>
      <c r="M68" s="150"/>
      <c r="N68" s="151"/>
      <c r="O68" s="151"/>
    </row>
    <row r="69" spans="1:15" s="186" customFormat="1" x14ac:dyDescent="0.25">
      <c r="A69" s="187" t="s">
        <v>7</v>
      </c>
      <c r="B69" s="176" t="s">
        <v>7</v>
      </c>
      <c r="C69" s="177" t="s">
        <v>18</v>
      </c>
      <c r="D69" s="178" t="s">
        <v>5</v>
      </c>
      <c r="E69" s="179" t="s">
        <v>6</v>
      </c>
      <c r="F69" s="180" t="s">
        <v>6</v>
      </c>
      <c r="G69" s="180"/>
      <c r="H69" s="180">
        <f>+SUBTOTAL(9,H62:H68)</f>
        <v>17113.73</v>
      </c>
      <c r="I69" s="181">
        <f>H69/$H$193</f>
        <v>5.5422786119627726E-2</v>
      </c>
      <c r="J69" s="173"/>
      <c r="K69" s="173">
        <f>SUM(K62:K68)</f>
        <v>0</v>
      </c>
      <c r="L69" s="183">
        <f>IF(K69=0,0,K69/$K$193)</f>
        <v>0</v>
      </c>
      <c r="M69" s="184"/>
      <c r="N69" s="185"/>
      <c r="O69" s="185"/>
    </row>
    <row r="70" spans="1:15" x14ac:dyDescent="0.25">
      <c r="A70" s="166"/>
      <c r="B70" s="167" t="s">
        <v>7</v>
      </c>
      <c r="C70" s="168" t="s">
        <v>8</v>
      </c>
      <c r="D70" s="169" t="s">
        <v>5</v>
      </c>
      <c r="E70" s="170" t="s">
        <v>6</v>
      </c>
      <c r="F70" s="171" t="s">
        <v>6</v>
      </c>
      <c r="G70" s="171"/>
      <c r="H70" s="171"/>
      <c r="I70" s="172"/>
      <c r="J70" s="173"/>
      <c r="K70" s="173"/>
      <c r="L70" s="174"/>
      <c r="M70" s="150"/>
      <c r="N70" s="151"/>
      <c r="O70" s="151"/>
    </row>
    <row r="71" spans="1:15" s="186" customFormat="1" x14ac:dyDescent="0.25">
      <c r="A71" s="175" t="s">
        <v>162</v>
      </c>
      <c r="B71" s="176" t="s">
        <v>7</v>
      </c>
      <c r="C71" s="177" t="s">
        <v>40</v>
      </c>
      <c r="D71" s="178" t="s">
        <v>5</v>
      </c>
      <c r="E71" s="179" t="s">
        <v>6</v>
      </c>
      <c r="F71" s="180" t="s">
        <v>6</v>
      </c>
      <c r="G71" s="180"/>
      <c r="H71" s="180"/>
      <c r="I71" s="181"/>
      <c r="J71" s="173"/>
      <c r="K71" s="173"/>
      <c r="L71" s="174"/>
      <c r="M71" s="184"/>
      <c r="N71" s="185"/>
      <c r="O71" s="185"/>
    </row>
    <row r="72" spans="1:15" x14ac:dyDescent="0.25">
      <c r="A72" s="187" t="s">
        <v>7</v>
      </c>
      <c r="B72" s="167" t="s">
        <v>7</v>
      </c>
      <c r="C72" s="168" t="s">
        <v>41</v>
      </c>
      <c r="D72" s="169" t="s">
        <v>5</v>
      </c>
      <c r="E72" s="170" t="s">
        <v>6</v>
      </c>
      <c r="F72" s="171" t="s">
        <v>6</v>
      </c>
      <c r="G72" s="171"/>
      <c r="H72" s="171"/>
      <c r="I72" s="172"/>
      <c r="J72" s="173"/>
      <c r="K72" s="173"/>
      <c r="L72" s="174"/>
      <c r="M72" s="150"/>
      <c r="N72" s="151"/>
      <c r="O72" s="151"/>
    </row>
    <row r="73" spans="1:15" ht="30" x14ac:dyDescent="0.25">
      <c r="A73" s="187" t="s">
        <v>163</v>
      </c>
      <c r="B73" s="189">
        <v>70013</v>
      </c>
      <c r="C73" s="168" t="s">
        <v>27</v>
      </c>
      <c r="D73" s="169" t="s">
        <v>28</v>
      </c>
      <c r="E73" s="170">
        <v>331.81</v>
      </c>
      <c r="F73" s="171">
        <v>10.85</v>
      </c>
      <c r="G73" s="171">
        <f>(F73*$M$11)</f>
        <v>13.802284999999999</v>
      </c>
      <c r="H73" s="171">
        <f>ROUND(E73*G73,2)</f>
        <v>4579.74</v>
      </c>
      <c r="I73" s="172">
        <f>H73/$H$193</f>
        <v>1.4831480367138191E-2</v>
      </c>
      <c r="J73" s="173">
        <f>IF($L$8=0,0,(F73*(1+$L$8)*(1-$L$9)))</f>
        <v>0</v>
      </c>
      <c r="K73" s="173">
        <f>ROUND(J73*E73,2)</f>
        <v>0</v>
      </c>
      <c r="L73" s="174">
        <f>IF(J73=0,0,K73/$K$193)</f>
        <v>0</v>
      </c>
      <c r="M73" s="150"/>
      <c r="N73" s="151"/>
      <c r="O73" s="151"/>
    </row>
    <row r="74" spans="1:15" ht="30" x14ac:dyDescent="0.25">
      <c r="A74" s="187" t="s">
        <v>164</v>
      </c>
      <c r="B74" s="189">
        <v>70036</v>
      </c>
      <c r="C74" s="168" t="s">
        <v>29</v>
      </c>
      <c r="D74" s="169" t="s">
        <v>11</v>
      </c>
      <c r="E74" s="170">
        <v>171.1</v>
      </c>
      <c r="F74" s="171">
        <v>42.16</v>
      </c>
      <c r="G74" s="171">
        <f>(F74*$M$11)</f>
        <v>53.631735999999997</v>
      </c>
      <c r="H74" s="171">
        <f>ROUND(E74*G74,2)</f>
        <v>9176.39</v>
      </c>
      <c r="I74" s="172">
        <f>H74/$H$193</f>
        <v>2.9717723741130114E-2</v>
      </c>
      <c r="J74" s="173">
        <f>IF($L$8=0,0,(F74*(1+$L$8)*(1-$L$9)))</f>
        <v>0</v>
      </c>
      <c r="K74" s="173">
        <f>ROUND(J74*E74,2)</f>
        <v>0</v>
      </c>
      <c r="L74" s="174">
        <f>IF(J74=0,0,K74/$K$193)</f>
        <v>0</v>
      </c>
      <c r="M74" s="150"/>
      <c r="N74" s="151"/>
      <c r="O74" s="151"/>
    </row>
    <row r="75" spans="1:15" x14ac:dyDescent="0.25">
      <c r="A75" s="187" t="s">
        <v>7</v>
      </c>
      <c r="B75" s="167" t="s">
        <v>7</v>
      </c>
      <c r="C75" s="168" t="s">
        <v>8</v>
      </c>
      <c r="D75" s="169" t="s">
        <v>5</v>
      </c>
      <c r="E75" s="170" t="s">
        <v>6</v>
      </c>
      <c r="F75" s="171" t="s">
        <v>6</v>
      </c>
      <c r="G75" s="171"/>
      <c r="H75" s="171"/>
      <c r="I75" s="172"/>
      <c r="J75" s="173"/>
      <c r="K75" s="173"/>
      <c r="L75" s="174"/>
      <c r="M75" s="150"/>
      <c r="N75" s="151"/>
      <c r="O75" s="151"/>
    </row>
    <row r="76" spans="1:15" x14ac:dyDescent="0.25">
      <c r="A76" s="166"/>
      <c r="B76" s="167" t="s">
        <v>7</v>
      </c>
      <c r="C76" s="168" t="s">
        <v>42</v>
      </c>
      <c r="D76" s="169" t="s">
        <v>5</v>
      </c>
      <c r="E76" s="170" t="s">
        <v>6</v>
      </c>
      <c r="F76" s="171" t="s">
        <v>6</v>
      </c>
      <c r="G76" s="171"/>
      <c r="H76" s="171"/>
      <c r="I76" s="172"/>
      <c r="J76" s="173"/>
      <c r="K76" s="173"/>
      <c r="L76" s="174"/>
      <c r="M76" s="150"/>
      <c r="N76" s="151"/>
      <c r="O76" s="151"/>
    </row>
    <row r="77" spans="1:15" ht="30" x14ac:dyDescent="0.25">
      <c r="A77" s="187" t="s">
        <v>165</v>
      </c>
      <c r="B77" s="189">
        <v>70013</v>
      </c>
      <c r="C77" s="168" t="s">
        <v>27</v>
      </c>
      <c r="D77" s="169" t="s">
        <v>28</v>
      </c>
      <c r="E77" s="170">
        <v>416.28</v>
      </c>
      <c r="F77" s="171">
        <v>10.85</v>
      </c>
      <c r="G77" s="171">
        <f>(F77*$M$11)</f>
        <v>13.802284999999999</v>
      </c>
      <c r="H77" s="171">
        <f>ROUND(E77*G77,2)</f>
        <v>5745.62</v>
      </c>
      <c r="I77" s="172">
        <f>H77/$H$193</f>
        <v>1.8607180806560316E-2</v>
      </c>
      <c r="J77" s="173">
        <f>IF($L$8=0,0,(F77*(1+$L$8)*(1-$L$9)))</f>
        <v>0</v>
      </c>
      <c r="K77" s="173">
        <f>ROUND(J77*E77,2)</f>
        <v>0</v>
      </c>
      <c r="L77" s="174">
        <f>IF(J77=0,0,K77/$K$193)</f>
        <v>0</v>
      </c>
      <c r="M77" s="150"/>
      <c r="N77" s="151"/>
      <c r="O77" s="151"/>
    </row>
    <row r="78" spans="1:15" ht="30" x14ac:dyDescent="0.25">
      <c r="A78" s="187" t="s">
        <v>166</v>
      </c>
      <c r="B78" s="189">
        <v>70036</v>
      </c>
      <c r="C78" s="168" t="s">
        <v>29</v>
      </c>
      <c r="D78" s="169" t="s">
        <v>11</v>
      </c>
      <c r="E78" s="170">
        <v>184.64</v>
      </c>
      <c r="F78" s="171">
        <v>42.16</v>
      </c>
      <c r="G78" s="171">
        <f>(F78*$M$11)</f>
        <v>53.631735999999997</v>
      </c>
      <c r="H78" s="171">
        <f>ROUND(E78*G78,2)</f>
        <v>9902.56</v>
      </c>
      <c r="I78" s="172">
        <f>H78/$H$193</f>
        <v>3.2069424077438451E-2</v>
      </c>
      <c r="J78" s="173">
        <f>IF($L$8=0,0,(F78*(1+$L$8)*(1-$L$9)))</f>
        <v>0</v>
      </c>
      <c r="K78" s="173">
        <f>ROUND(J78*E78,2)</f>
        <v>0</v>
      </c>
      <c r="L78" s="174">
        <f>IF(J78=0,0,K78/$K$193)</f>
        <v>0</v>
      </c>
      <c r="M78" s="150"/>
      <c r="N78" s="151"/>
      <c r="O78" s="151"/>
    </row>
    <row r="79" spans="1:15" x14ac:dyDescent="0.25">
      <c r="A79" s="187" t="s">
        <v>7</v>
      </c>
      <c r="B79" s="167" t="s">
        <v>7</v>
      </c>
      <c r="C79" s="168" t="s">
        <v>8</v>
      </c>
      <c r="D79" s="169" t="s">
        <v>5</v>
      </c>
      <c r="E79" s="170" t="s">
        <v>6</v>
      </c>
      <c r="F79" s="171" t="s">
        <v>6</v>
      </c>
      <c r="G79" s="171"/>
      <c r="H79" s="171"/>
      <c r="I79" s="172"/>
      <c r="J79" s="173"/>
      <c r="K79" s="173"/>
      <c r="L79" s="174"/>
      <c r="M79" s="150"/>
      <c r="N79" s="151"/>
      <c r="O79" s="151"/>
    </row>
    <row r="80" spans="1:15" x14ac:dyDescent="0.25">
      <c r="A80" s="166"/>
      <c r="B80" s="167" t="s">
        <v>7</v>
      </c>
      <c r="C80" s="168" t="s">
        <v>43</v>
      </c>
      <c r="D80" s="169" t="s">
        <v>5</v>
      </c>
      <c r="E80" s="170" t="s">
        <v>6</v>
      </c>
      <c r="F80" s="171" t="s">
        <v>6</v>
      </c>
      <c r="G80" s="171"/>
      <c r="H80" s="171"/>
      <c r="I80" s="172"/>
      <c r="J80" s="173"/>
      <c r="K80" s="173"/>
      <c r="L80" s="174"/>
      <c r="M80" s="150"/>
      <c r="N80" s="151"/>
      <c r="O80" s="151"/>
    </row>
    <row r="81" spans="1:15" ht="30" x14ac:dyDescent="0.25">
      <c r="A81" s="187" t="s">
        <v>167</v>
      </c>
      <c r="B81" s="189">
        <v>70013</v>
      </c>
      <c r="C81" s="168" t="s">
        <v>27</v>
      </c>
      <c r="D81" s="169" t="s">
        <v>28</v>
      </c>
      <c r="E81" s="170">
        <v>325.8</v>
      </c>
      <c r="F81" s="171">
        <v>10.85</v>
      </c>
      <c r="G81" s="171">
        <f>(F81*$M$11)</f>
        <v>13.802284999999999</v>
      </c>
      <c r="H81" s="171">
        <f>ROUND(E81*G81,2)</f>
        <v>4496.78</v>
      </c>
      <c r="I81" s="172">
        <f>H81/$H$193</f>
        <v>1.456281454522302E-2</v>
      </c>
      <c r="J81" s="173">
        <f>IF($L$8=0,0,(F81*(1+$L$8)*(1-$L$9)))</f>
        <v>0</v>
      </c>
      <c r="K81" s="173">
        <f t="shared" ref="K81:K143" si="0">ROUND(J81*E81,2)</f>
        <v>0</v>
      </c>
      <c r="L81" s="174">
        <f t="shared" ref="L81:L143" si="1">IF(J81=0,0,K81/$K$193)</f>
        <v>0</v>
      </c>
      <c r="M81" s="150"/>
      <c r="N81" s="151"/>
      <c r="O81" s="151"/>
    </row>
    <row r="82" spans="1:15" ht="30" x14ac:dyDescent="0.25">
      <c r="A82" s="187" t="s">
        <v>168</v>
      </c>
      <c r="B82" s="189">
        <v>70036</v>
      </c>
      <c r="C82" s="168" t="s">
        <v>29</v>
      </c>
      <c r="D82" s="169" t="s">
        <v>11</v>
      </c>
      <c r="E82" s="170">
        <v>174.63</v>
      </c>
      <c r="F82" s="171">
        <v>42.16</v>
      </c>
      <c r="G82" s="171">
        <f>(F82*$M$11)</f>
        <v>53.631735999999997</v>
      </c>
      <c r="H82" s="171">
        <f>ROUND(E82*G82,2)</f>
        <v>9365.7099999999991</v>
      </c>
      <c r="I82" s="172">
        <f>H82/$H$193</f>
        <v>3.0330836246011742E-2</v>
      </c>
      <c r="J82" s="173">
        <f>IF($L$8=0,0,(F82*(1+$L$8)*(1-$L$9)))</f>
        <v>0</v>
      </c>
      <c r="K82" s="173">
        <f t="shared" si="0"/>
        <v>0</v>
      </c>
      <c r="L82" s="174">
        <f t="shared" si="1"/>
        <v>0</v>
      </c>
      <c r="M82" s="150"/>
      <c r="N82" s="151"/>
      <c r="O82" s="151"/>
    </row>
    <row r="83" spans="1:15" ht="30" x14ac:dyDescent="0.25">
      <c r="A83" s="187" t="s">
        <v>169</v>
      </c>
      <c r="B83" s="189">
        <v>70025</v>
      </c>
      <c r="C83" s="168" t="s">
        <v>32</v>
      </c>
      <c r="D83" s="169" t="s">
        <v>11</v>
      </c>
      <c r="E83" s="170">
        <v>61.41</v>
      </c>
      <c r="F83" s="171">
        <v>72</v>
      </c>
      <c r="G83" s="171">
        <f>(F83*$M$11)</f>
        <v>91.591200000000001</v>
      </c>
      <c r="H83" s="171">
        <f>ROUND(E83*G83,2)</f>
        <v>5624.62</v>
      </c>
      <c r="I83" s="172">
        <f>H83/$H$193</f>
        <v>1.8215322507961765E-2</v>
      </c>
      <c r="J83" s="173">
        <f>IF($L$8=0,0,(F83*(1+$L$8)*(1-$L$9)))</f>
        <v>0</v>
      </c>
      <c r="K83" s="173">
        <f t="shared" si="0"/>
        <v>0</v>
      </c>
      <c r="L83" s="174">
        <f t="shared" si="1"/>
        <v>0</v>
      </c>
      <c r="M83" s="150"/>
      <c r="N83" s="151"/>
      <c r="O83" s="151"/>
    </row>
    <row r="84" spans="1:15" s="186" customFormat="1" x14ac:dyDescent="0.25">
      <c r="A84" s="187" t="s">
        <v>7</v>
      </c>
      <c r="B84" s="176" t="s">
        <v>7</v>
      </c>
      <c r="C84" s="177" t="s">
        <v>18</v>
      </c>
      <c r="D84" s="178" t="s">
        <v>5</v>
      </c>
      <c r="E84" s="179" t="s">
        <v>6</v>
      </c>
      <c r="F84" s="180" t="s">
        <v>6</v>
      </c>
      <c r="G84" s="180"/>
      <c r="H84" s="180">
        <f>+SUBTOTAL(9,H73:H83)</f>
        <v>48891.42</v>
      </c>
      <c r="I84" s="181">
        <f>H84/$H$193</f>
        <v>0.15833478229146361</v>
      </c>
      <c r="J84" s="173"/>
      <c r="K84" s="173">
        <f>SUM(K73:K83)</f>
        <v>0</v>
      </c>
      <c r="L84" s="183">
        <f>IF(K84=0,0,K84/$K$193)</f>
        <v>0</v>
      </c>
      <c r="M84" s="184"/>
      <c r="N84" s="185"/>
      <c r="O84" s="185"/>
    </row>
    <row r="85" spans="1:15" x14ac:dyDescent="0.25">
      <c r="A85" s="166"/>
      <c r="B85" s="167" t="s">
        <v>7</v>
      </c>
      <c r="C85" s="168" t="s">
        <v>8</v>
      </c>
      <c r="D85" s="169" t="s">
        <v>5</v>
      </c>
      <c r="E85" s="170" t="s">
        <v>6</v>
      </c>
      <c r="F85" s="171" t="s">
        <v>6</v>
      </c>
      <c r="G85" s="171"/>
      <c r="H85" s="171"/>
      <c r="I85" s="172"/>
      <c r="J85" s="173"/>
      <c r="K85" s="173"/>
      <c r="L85" s="174"/>
      <c r="M85" s="150"/>
      <c r="N85" s="151"/>
      <c r="O85" s="151"/>
    </row>
    <row r="86" spans="1:15" s="186" customFormat="1" x14ac:dyDescent="0.25">
      <c r="A86" s="175" t="s">
        <v>170</v>
      </c>
      <c r="B86" s="176" t="s">
        <v>7</v>
      </c>
      <c r="C86" s="177" t="s">
        <v>44</v>
      </c>
      <c r="D86" s="178" t="s">
        <v>5</v>
      </c>
      <c r="E86" s="179" t="s">
        <v>6</v>
      </c>
      <c r="F86" s="180" t="s">
        <v>6</v>
      </c>
      <c r="G86" s="180"/>
      <c r="H86" s="180"/>
      <c r="I86" s="181"/>
      <c r="J86" s="173"/>
      <c r="K86" s="173"/>
      <c r="L86" s="174"/>
      <c r="M86" s="184"/>
      <c r="N86" s="185"/>
      <c r="O86" s="185"/>
    </row>
    <row r="87" spans="1:15" ht="30" x14ac:dyDescent="0.25">
      <c r="A87" s="187" t="s">
        <v>171</v>
      </c>
      <c r="B87" s="189">
        <v>70013</v>
      </c>
      <c r="C87" s="168" t="s">
        <v>27</v>
      </c>
      <c r="D87" s="169" t="s">
        <v>28</v>
      </c>
      <c r="E87" s="170">
        <v>100.65</v>
      </c>
      <c r="F87" s="171">
        <v>10.85</v>
      </c>
      <c r="G87" s="171">
        <f>(F87*$M$11)</f>
        <v>13.802284999999999</v>
      </c>
      <c r="H87" s="171">
        <f>ROUND(E87*G87,2)</f>
        <v>1389.2</v>
      </c>
      <c r="I87" s="172">
        <f>H87/$H$193</f>
        <v>4.498921887711612E-3</v>
      </c>
      <c r="J87" s="173">
        <f>IF($L$8=0,0,(F87*(1+$L$8)*(1-$L$9)))</f>
        <v>0</v>
      </c>
      <c r="K87" s="173">
        <f t="shared" si="0"/>
        <v>0</v>
      </c>
      <c r="L87" s="174">
        <f t="shared" si="1"/>
        <v>0</v>
      </c>
      <c r="M87" s="150"/>
      <c r="N87" s="151"/>
      <c r="O87" s="151"/>
    </row>
    <row r="88" spans="1:15" ht="30" x14ac:dyDescent="0.25">
      <c r="A88" s="187" t="s">
        <v>172</v>
      </c>
      <c r="B88" s="189">
        <v>70036</v>
      </c>
      <c r="C88" s="168" t="s">
        <v>29</v>
      </c>
      <c r="D88" s="169" t="s">
        <v>11</v>
      </c>
      <c r="E88" s="170">
        <v>36.799999999999997</v>
      </c>
      <c r="F88" s="171">
        <v>42.16</v>
      </c>
      <c r="G88" s="171">
        <f>(F88*$M$11)</f>
        <v>53.631735999999997</v>
      </c>
      <c r="H88" s="171">
        <f>ROUND(E88*G88,2)</f>
        <v>1973.65</v>
      </c>
      <c r="I88" s="172">
        <f>H88/$H$193</f>
        <v>6.3916622399093166E-3</v>
      </c>
      <c r="J88" s="173">
        <f>IF($L$8=0,0,(F88*(1+$L$8)*(1-$L$9)))</f>
        <v>0</v>
      </c>
      <c r="K88" s="173">
        <f t="shared" si="0"/>
        <v>0</v>
      </c>
      <c r="L88" s="174">
        <f t="shared" si="1"/>
        <v>0</v>
      </c>
      <c r="M88" s="150"/>
      <c r="N88" s="151"/>
      <c r="O88" s="151"/>
    </row>
    <row r="89" spans="1:15" ht="30" x14ac:dyDescent="0.25">
      <c r="A89" s="187" t="s">
        <v>173</v>
      </c>
      <c r="B89" s="189">
        <v>70025</v>
      </c>
      <c r="C89" s="168" t="s">
        <v>32</v>
      </c>
      <c r="D89" s="169" t="s">
        <v>11</v>
      </c>
      <c r="E89" s="170">
        <v>7.25</v>
      </c>
      <c r="F89" s="171">
        <v>72</v>
      </c>
      <c r="G89" s="171">
        <f>(F89*$M$11)</f>
        <v>91.591200000000001</v>
      </c>
      <c r="H89" s="171">
        <f>ROUND(E89*G89,2)</f>
        <v>664.04</v>
      </c>
      <c r="I89" s="172">
        <f>H89/$H$193</f>
        <v>2.1504924347221554E-3</v>
      </c>
      <c r="J89" s="173">
        <f>IF($L$8=0,0,(F89*(1+$L$8)*(1-$L$9)))</f>
        <v>0</v>
      </c>
      <c r="K89" s="173">
        <f t="shared" si="0"/>
        <v>0</v>
      </c>
      <c r="L89" s="174">
        <f t="shared" si="1"/>
        <v>0</v>
      </c>
      <c r="M89" s="150"/>
      <c r="N89" s="151"/>
      <c r="O89" s="151"/>
    </row>
    <row r="90" spans="1:15" s="186" customFormat="1" x14ac:dyDescent="0.25">
      <c r="A90" s="187" t="s">
        <v>7</v>
      </c>
      <c r="B90" s="176" t="s">
        <v>7</v>
      </c>
      <c r="C90" s="177" t="s">
        <v>18</v>
      </c>
      <c r="D90" s="178" t="s">
        <v>5</v>
      </c>
      <c r="E90" s="179" t="s">
        <v>6</v>
      </c>
      <c r="F90" s="180" t="s">
        <v>6</v>
      </c>
      <c r="G90" s="180"/>
      <c r="H90" s="180">
        <f>+SUBTOTAL(9,H87:H89)</f>
        <v>4026.8900000000003</v>
      </c>
      <c r="I90" s="181">
        <f>H90/$H$193</f>
        <v>1.3041076562343084E-2</v>
      </c>
      <c r="J90" s="173"/>
      <c r="K90" s="173">
        <f>SUM(K87:K89)</f>
        <v>0</v>
      </c>
      <c r="L90" s="183">
        <f>IF(K90=0,0,K90/$K$193)</f>
        <v>0</v>
      </c>
      <c r="M90" s="184"/>
      <c r="N90" s="185"/>
      <c r="O90" s="185"/>
    </row>
    <row r="91" spans="1:15" x14ac:dyDescent="0.25">
      <c r="A91" s="166"/>
      <c r="B91" s="167" t="s">
        <v>7</v>
      </c>
      <c r="C91" s="168" t="s">
        <v>8</v>
      </c>
      <c r="D91" s="169" t="s">
        <v>5</v>
      </c>
      <c r="E91" s="170" t="s">
        <v>6</v>
      </c>
      <c r="F91" s="171" t="s">
        <v>6</v>
      </c>
      <c r="G91" s="171"/>
      <c r="H91" s="171"/>
      <c r="I91" s="172"/>
      <c r="J91" s="173"/>
      <c r="K91" s="173"/>
      <c r="L91" s="174"/>
      <c r="M91" s="150"/>
      <c r="N91" s="151"/>
      <c r="O91" s="151"/>
    </row>
    <row r="92" spans="1:15" s="186" customFormat="1" x14ac:dyDescent="0.25">
      <c r="A92" s="175" t="s">
        <v>174</v>
      </c>
      <c r="B92" s="176" t="s">
        <v>7</v>
      </c>
      <c r="C92" s="177" t="s">
        <v>45</v>
      </c>
      <c r="D92" s="178" t="s">
        <v>5</v>
      </c>
      <c r="E92" s="179" t="s">
        <v>6</v>
      </c>
      <c r="F92" s="180" t="s">
        <v>6</v>
      </c>
      <c r="G92" s="180"/>
      <c r="H92" s="180"/>
      <c r="I92" s="181"/>
      <c r="J92" s="173"/>
      <c r="K92" s="173"/>
      <c r="L92" s="174"/>
      <c r="M92" s="184"/>
      <c r="N92" s="185"/>
      <c r="O92" s="185"/>
    </row>
    <row r="93" spans="1:15" ht="30" x14ac:dyDescent="0.25">
      <c r="A93" s="187" t="s">
        <v>175</v>
      </c>
      <c r="B93" s="189">
        <v>70013</v>
      </c>
      <c r="C93" s="168" t="s">
        <v>27</v>
      </c>
      <c r="D93" s="169" t="s">
        <v>28</v>
      </c>
      <c r="E93" s="170">
        <v>142.77000000000001</v>
      </c>
      <c r="F93" s="171">
        <v>10.85</v>
      </c>
      <c r="G93" s="171">
        <f>(F93*$M$11)</f>
        <v>13.802284999999999</v>
      </c>
      <c r="H93" s="171">
        <f>ROUND(E93*G93,2)</f>
        <v>1970.55</v>
      </c>
      <c r="I93" s="172">
        <f>H93/$H$193</f>
        <v>6.381622895069188E-3</v>
      </c>
      <c r="J93" s="173">
        <f>IF($L$8=0,0,(F93*(1+$L$8)*(1-$L$9)))</f>
        <v>0</v>
      </c>
      <c r="K93" s="173">
        <f t="shared" si="0"/>
        <v>0</v>
      </c>
      <c r="L93" s="174">
        <f t="shared" si="1"/>
        <v>0</v>
      </c>
      <c r="M93" s="150"/>
      <c r="N93" s="151"/>
      <c r="O93" s="151"/>
    </row>
    <row r="94" spans="1:15" ht="30" x14ac:dyDescent="0.25">
      <c r="A94" s="187" t="s">
        <v>176</v>
      </c>
      <c r="B94" s="189">
        <v>70036</v>
      </c>
      <c r="C94" s="168" t="s">
        <v>29</v>
      </c>
      <c r="D94" s="169" t="s">
        <v>11</v>
      </c>
      <c r="E94" s="170">
        <v>72.69</v>
      </c>
      <c r="F94" s="171">
        <v>42.16</v>
      </c>
      <c r="G94" s="171">
        <f>(F94*$M$11)</f>
        <v>53.631735999999997</v>
      </c>
      <c r="H94" s="171">
        <f>ROUND(E94*G94,2)</f>
        <v>3898.49</v>
      </c>
      <c r="I94" s="172">
        <f>H94/$H$193</f>
        <v>1.2625253376061647E-2</v>
      </c>
      <c r="J94" s="173">
        <f>IF($L$8=0,0,(F94*(1+$L$8)*(1-$L$9)))</f>
        <v>0</v>
      </c>
      <c r="K94" s="173">
        <f t="shared" si="0"/>
        <v>0</v>
      </c>
      <c r="L94" s="174">
        <f t="shared" si="1"/>
        <v>0</v>
      </c>
      <c r="M94" s="150"/>
      <c r="N94" s="151"/>
      <c r="O94" s="151"/>
    </row>
    <row r="95" spans="1:15" ht="30" x14ac:dyDescent="0.25">
      <c r="A95" s="187" t="s">
        <v>177</v>
      </c>
      <c r="B95" s="189">
        <v>70025</v>
      </c>
      <c r="C95" s="168" t="s">
        <v>32</v>
      </c>
      <c r="D95" s="169" t="s">
        <v>11</v>
      </c>
      <c r="E95" s="170">
        <v>8.6300000000000008</v>
      </c>
      <c r="F95" s="171">
        <v>72</v>
      </c>
      <c r="G95" s="171">
        <f>(F95*$M$11)</f>
        <v>91.591200000000001</v>
      </c>
      <c r="H95" s="171">
        <f>ROUND(E95*G95,2)</f>
        <v>790.43</v>
      </c>
      <c r="I95" s="172">
        <f>H95/$H$193</f>
        <v>2.5598062393491858E-3</v>
      </c>
      <c r="J95" s="173">
        <f>IF($L$8=0,0,(F95*(1+$L$8)*(1-$L$9)))</f>
        <v>0</v>
      </c>
      <c r="K95" s="173">
        <f t="shared" si="0"/>
        <v>0</v>
      </c>
      <c r="L95" s="174">
        <f t="shared" si="1"/>
        <v>0</v>
      </c>
      <c r="M95" s="150"/>
      <c r="N95" s="151"/>
      <c r="O95" s="151"/>
    </row>
    <row r="96" spans="1:15" x14ac:dyDescent="0.25">
      <c r="A96" s="187" t="s">
        <v>7</v>
      </c>
      <c r="B96" s="167" t="s">
        <v>7</v>
      </c>
      <c r="C96" s="177" t="s">
        <v>18</v>
      </c>
      <c r="D96" s="169" t="s">
        <v>5</v>
      </c>
      <c r="E96" s="170" t="s">
        <v>6</v>
      </c>
      <c r="F96" s="171" t="s">
        <v>6</v>
      </c>
      <c r="G96" s="171"/>
      <c r="H96" s="180">
        <f>+SUBTOTAL(9,H93:H95)</f>
        <v>6659.47</v>
      </c>
      <c r="I96" s="181">
        <f>H96/$H$193</f>
        <v>2.1566682510480023E-2</v>
      </c>
      <c r="J96" s="173"/>
      <c r="K96" s="173">
        <f>SUM(K93:K95)</f>
        <v>0</v>
      </c>
      <c r="L96" s="183">
        <f>IF(K96=0,0,K96/$K$193)</f>
        <v>0</v>
      </c>
      <c r="M96" s="150"/>
      <c r="N96" s="151"/>
      <c r="O96" s="151"/>
    </row>
    <row r="97" spans="1:15" x14ac:dyDescent="0.25">
      <c r="A97" s="166"/>
      <c r="B97" s="167" t="s">
        <v>7</v>
      </c>
      <c r="C97" s="168" t="s">
        <v>8</v>
      </c>
      <c r="D97" s="169" t="s">
        <v>5</v>
      </c>
      <c r="E97" s="170" t="s">
        <v>6</v>
      </c>
      <c r="F97" s="171" t="s">
        <v>6</v>
      </c>
      <c r="G97" s="171"/>
      <c r="H97" s="171"/>
      <c r="I97" s="172"/>
      <c r="J97" s="173"/>
      <c r="K97" s="173"/>
      <c r="L97" s="174"/>
      <c r="M97" s="150"/>
      <c r="N97" s="151"/>
      <c r="O97" s="151"/>
    </row>
    <row r="98" spans="1:15" s="186" customFormat="1" x14ac:dyDescent="0.25">
      <c r="A98" s="175" t="s">
        <v>178</v>
      </c>
      <c r="B98" s="176" t="s">
        <v>7</v>
      </c>
      <c r="C98" s="177" t="s">
        <v>46</v>
      </c>
      <c r="D98" s="178" t="s">
        <v>5</v>
      </c>
      <c r="E98" s="179" t="s">
        <v>6</v>
      </c>
      <c r="F98" s="180" t="s">
        <v>6</v>
      </c>
      <c r="G98" s="180"/>
      <c r="H98" s="180"/>
      <c r="I98" s="181"/>
      <c r="J98" s="173"/>
      <c r="K98" s="173"/>
      <c r="L98" s="174"/>
      <c r="M98" s="184"/>
      <c r="N98" s="185"/>
      <c r="O98" s="185"/>
    </row>
    <row r="99" spans="1:15" ht="30" x14ac:dyDescent="0.25">
      <c r="A99" s="187" t="s">
        <v>179</v>
      </c>
      <c r="B99" s="189">
        <v>70013</v>
      </c>
      <c r="C99" s="168" t="s">
        <v>27</v>
      </c>
      <c r="D99" s="169" t="s">
        <v>28</v>
      </c>
      <c r="E99" s="170">
        <v>521.29999999999995</v>
      </c>
      <c r="F99" s="171">
        <v>10.85</v>
      </c>
      <c r="G99" s="171">
        <f t="shared" ref="G99:G106" si="2">(F99*$M$11)</f>
        <v>13.802284999999999</v>
      </c>
      <c r="H99" s="171">
        <f t="shared" ref="H99:H106" si="3">ROUND(E99*G99,2)</f>
        <v>7195.13</v>
      </c>
      <c r="I99" s="172">
        <f>H99/$H$193</f>
        <v>2.3301416528887453E-2</v>
      </c>
      <c r="J99" s="173">
        <f t="shared" ref="J99:J106" si="4">IF($L$8=0,0,(F99*(1+$L$8)*(1-$L$9)))</f>
        <v>0</v>
      </c>
      <c r="K99" s="173">
        <f t="shared" si="0"/>
        <v>0</v>
      </c>
      <c r="L99" s="174">
        <f t="shared" si="1"/>
        <v>0</v>
      </c>
      <c r="M99" s="150"/>
      <c r="N99" s="151"/>
      <c r="O99" s="151"/>
    </row>
    <row r="100" spans="1:15" ht="30" x14ac:dyDescent="0.25">
      <c r="A100" s="187" t="s">
        <v>180</v>
      </c>
      <c r="B100" s="189">
        <v>70033</v>
      </c>
      <c r="C100" s="168" t="s">
        <v>47</v>
      </c>
      <c r="D100" s="169" t="s">
        <v>11</v>
      </c>
      <c r="E100" s="170">
        <v>115.36</v>
      </c>
      <c r="F100" s="171">
        <v>28.43</v>
      </c>
      <c r="G100" s="171">
        <f t="shared" si="2"/>
        <v>36.165802999999997</v>
      </c>
      <c r="H100" s="171">
        <f t="shared" si="3"/>
        <v>4172.09</v>
      </c>
      <c r="I100" s="172">
        <f t="shared" ref="I100:I106" si="5">H100/$H$193</f>
        <v>1.3511306520661343E-2</v>
      </c>
      <c r="J100" s="173">
        <f t="shared" si="4"/>
        <v>0</v>
      </c>
      <c r="K100" s="173">
        <f t="shared" si="0"/>
        <v>0</v>
      </c>
      <c r="L100" s="174">
        <f t="shared" si="1"/>
        <v>0</v>
      </c>
      <c r="M100" s="150"/>
      <c r="N100" s="151"/>
      <c r="O100" s="151"/>
    </row>
    <row r="101" spans="1:15" ht="30" x14ac:dyDescent="0.25">
      <c r="A101" s="187" t="s">
        <v>181</v>
      </c>
      <c r="B101" s="189">
        <v>70025</v>
      </c>
      <c r="C101" s="168" t="s">
        <v>32</v>
      </c>
      <c r="D101" s="169" t="s">
        <v>11</v>
      </c>
      <c r="E101" s="170">
        <v>6.4</v>
      </c>
      <c r="F101" s="171">
        <v>72</v>
      </c>
      <c r="G101" s="171">
        <f t="shared" si="2"/>
        <v>91.591200000000001</v>
      </c>
      <c r="H101" s="171">
        <f t="shared" si="3"/>
        <v>586.17999999999995</v>
      </c>
      <c r="I101" s="172">
        <f t="shared" si="5"/>
        <v>1.8983429543181633E-3</v>
      </c>
      <c r="J101" s="173">
        <f t="shared" si="4"/>
        <v>0</v>
      </c>
      <c r="K101" s="173">
        <f t="shared" si="0"/>
        <v>0</v>
      </c>
      <c r="L101" s="174">
        <f t="shared" si="1"/>
        <v>0</v>
      </c>
      <c r="M101" s="150"/>
      <c r="N101" s="151"/>
      <c r="O101" s="151"/>
    </row>
    <row r="102" spans="1:15" ht="30" x14ac:dyDescent="0.25">
      <c r="A102" s="187" t="s">
        <v>182</v>
      </c>
      <c r="B102" s="189">
        <v>70038</v>
      </c>
      <c r="C102" s="168" t="s">
        <v>48</v>
      </c>
      <c r="D102" s="169" t="s">
        <v>49</v>
      </c>
      <c r="E102" s="170">
        <v>5.15</v>
      </c>
      <c r="F102" s="171">
        <v>43.37</v>
      </c>
      <c r="G102" s="171">
        <f t="shared" si="2"/>
        <v>55.170977000000001</v>
      </c>
      <c r="H102" s="171">
        <f t="shared" si="3"/>
        <v>284.13</v>
      </c>
      <c r="I102" s="172">
        <f t="shared" si="5"/>
        <v>9.2015453207277588E-4</v>
      </c>
      <c r="J102" s="173">
        <f t="shared" si="4"/>
        <v>0</v>
      </c>
      <c r="K102" s="173">
        <f t="shared" si="0"/>
        <v>0</v>
      </c>
      <c r="L102" s="174">
        <f t="shared" si="1"/>
        <v>0</v>
      </c>
      <c r="M102" s="150"/>
      <c r="N102" s="151"/>
      <c r="O102" s="151"/>
    </row>
    <row r="103" spans="1:15" ht="45" x14ac:dyDescent="0.25">
      <c r="A103" s="187" t="s">
        <v>183</v>
      </c>
      <c r="B103" s="189">
        <v>160002</v>
      </c>
      <c r="C103" s="168" t="s">
        <v>50</v>
      </c>
      <c r="D103" s="169" t="s">
        <v>11</v>
      </c>
      <c r="E103" s="170">
        <v>62.45</v>
      </c>
      <c r="F103" s="171">
        <v>19.329999999999998</v>
      </c>
      <c r="G103" s="171">
        <f t="shared" si="2"/>
        <v>24.589692999999997</v>
      </c>
      <c r="H103" s="171">
        <f t="shared" si="3"/>
        <v>1535.63</v>
      </c>
      <c r="I103" s="172">
        <f t="shared" si="5"/>
        <v>4.9731351989825675E-3</v>
      </c>
      <c r="J103" s="173">
        <f t="shared" si="4"/>
        <v>0</v>
      </c>
      <c r="K103" s="173">
        <f t="shared" si="0"/>
        <v>0</v>
      </c>
      <c r="L103" s="174">
        <f t="shared" si="1"/>
        <v>0</v>
      </c>
      <c r="M103" s="150"/>
      <c r="N103" s="151"/>
      <c r="O103" s="151"/>
    </row>
    <row r="104" spans="1:15" ht="45" x14ac:dyDescent="0.25">
      <c r="A104" s="187" t="s">
        <v>184</v>
      </c>
      <c r="B104" s="189">
        <v>89578</v>
      </c>
      <c r="C104" s="168" t="s">
        <v>51</v>
      </c>
      <c r="D104" s="169" t="s">
        <v>49</v>
      </c>
      <c r="E104" s="170">
        <v>7.4</v>
      </c>
      <c r="F104" s="171">
        <v>23.52</v>
      </c>
      <c r="G104" s="171">
        <f t="shared" si="2"/>
        <v>29.919792000000001</v>
      </c>
      <c r="H104" s="171">
        <f t="shared" si="3"/>
        <v>221.41</v>
      </c>
      <c r="I104" s="172">
        <f t="shared" si="5"/>
        <v>7.1703591646863512E-4</v>
      </c>
      <c r="J104" s="173">
        <f t="shared" si="4"/>
        <v>0</v>
      </c>
      <c r="K104" s="173">
        <f t="shared" si="0"/>
        <v>0</v>
      </c>
      <c r="L104" s="174">
        <f t="shared" si="1"/>
        <v>0</v>
      </c>
      <c r="M104" s="150"/>
      <c r="N104" s="151"/>
      <c r="O104" s="151"/>
    </row>
    <row r="105" spans="1:15" ht="45" x14ac:dyDescent="0.25">
      <c r="A105" s="187" t="s">
        <v>185</v>
      </c>
      <c r="B105" s="189">
        <v>89585</v>
      </c>
      <c r="C105" s="168" t="s">
        <v>52</v>
      </c>
      <c r="D105" s="169" t="s">
        <v>17</v>
      </c>
      <c r="E105" s="170">
        <v>2</v>
      </c>
      <c r="F105" s="171">
        <v>23.18</v>
      </c>
      <c r="G105" s="171">
        <f t="shared" si="2"/>
        <v>29.487278</v>
      </c>
      <c r="H105" s="171">
        <f t="shared" si="3"/>
        <v>58.97</v>
      </c>
      <c r="I105" s="172">
        <f t="shared" si="5"/>
        <v>1.909742468459212E-4</v>
      </c>
      <c r="J105" s="173">
        <f t="shared" si="4"/>
        <v>0</v>
      </c>
      <c r="K105" s="173">
        <f t="shared" si="0"/>
        <v>0</v>
      </c>
      <c r="L105" s="174">
        <f t="shared" si="1"/>
        <v>0</v>
      </c>
      <c r="M105" s="150"/>
      <c r="N105" s="151"/>
      <c r="O105" s="151"/>
    </row>
    <row r="106" spans="1:15" ht="45" x14ac:dyDescent="0.25">
      <c r="A106" s="187" t="s">
        <v>186</v>
      </c>
      <c r="B106" s="189">
        <v>89584</v>
      </c>
      <c r="C106" s="168" t="s">
        <v>53</v>
      </c>
      <c r="D106" s="169" t="s">
        <v>17</v>
      </c>
      <c r="E106" s="170">
        <v>2</v>
      </c>
      <c r="F106" s="171">
        <v>27.32</v>
      </c>
      <c r="G106" s="171">
        <f t="shared" si="2"/>
        <v>34.753771999999998</v>
      </c>
      <c r="H106" s="171">
        <f t="shared" si="3"/>
        <v>69.510000000000005</v>
      </c>
      <c r="I106" s="172">
        <f t="shared" si="5"/>
        <v>2.2510801930235685E-4</v>
      </c>
      <c r="J106" s="173">
        <f t="shared" si="4"/>
        <v>0</v>
      </c>
      <c r="K106" s="173">
        <f t="shared" si="0"/>
        <v>0</v>
      </c>
      <c r="L106" s="174">
        <f t="shared" si="1"/>
        <v>0</v>
      </c>
      <c r="M106" s="150"/>
      <c r="N106" s="151"/>
      <c r="O106" s="151"/>
    </row>
    <row r="107" spans="1:15" s="186" customFormat="1" x14ac:dyDescent="0.25">
      <c r="A107" s="187" t="s">
        <v>7</v>
      </c>
      <c r="B107" s="176" t="s">
        <v>7</v>
      </c>
      <c r="C107" s="177" t="s">
        <v>18</v>
      </c>
      <c r="D107" s="178" t="s">
        <v>5</v>
      </c>
      <c r="E107" s="179" t="s">
        <v>6</v>
      </c>
      <c r="F107" s="180" t="s">
        <v>6</v>
      </c>
      <c r="G107" s="180"/>
      <c r="H107" s="180">
        <f>+SUBTOTAL(9,H99:H106)</f>
        <v>14123.05</v>
      </c>
      <c r="I107" s="181">
        <f>H107/$H$193</f>
        <v>4.5737473917539212E-2</v>
      </c>
      <c r="J107" s="173"/>
      <c r="K107" s="173">
        <f>SUM(K99:K106)</f>
        <v>0</v>
      </c>
      <c r="L107" s="183">
        <f>IF(K107=0,0,K107/$K$193)</f>
        <v>0</v>
      </c>
      <c r="M107" s="184"/>
      <c r="N107" s="185"/>
      <c r="O107" s="185"/>
    </row>
    <row r="108" spans="1:15" x14ac:dyDescent="0.25">
      <c r="A108" s="166"/>
      <c r="B108" s="167" t="s">
        <v>7</v>
      </c>
      <c r="C108" s="168" t="s">
        <v>8</v>
      </c>
      <c r="D108" s="169" t="s">
        <v>5</v>
      </c>
      <c r="E108" s="170" t="s">
        <v>6</v>
      </c>
      <c r="F108" s="171" t="s">
        <v>6</v>
      </c>
      <c r="G108" s="171"/>
      <c r="H108" s="171"/>
      <c r="I108" s="172"/>
      <c r="J108" s="173"/>
      <c r="K108" s="173"/>
      <c r="L108" s="174"/>
      <c r="M108" s="150"/>
      <c r="N108" s="151"/>
      <c r="O108" s="151"/>
    </row>
    <row r="109" spans="1:15" s="186" customFormat="1" x14ac:dyDescent="0.25">
      <c r="A109" s="175" t="s">
        <v>187</v>
      </c>
      <c r="B109" s="176" t="s">
        <v>7</v>
      </c>
      <c r="C109" s="177" t="s">
        <v>54</v>
      </c>
      <c r="D109" s="178" t="s">
        <v>5</v>
      </c>
      <c r="E109" s="179" t="s">
        <v>6</v>
      </c>
      <c r="F109" s="180" t="s">
        <v>6</v>
      </c>
      <c r="G109" s="180"/>
      <c r="H109" s="180"/>
      <c r="I109" s="181"/>
      <c r="J109" s="173"/>
      <c r="K109" s="173"/>
      <c r="L109" s="174"/>
      <c r="M109" s="184"/>
      <c r="N109" s="185"/>
      <c r="O109" s="185"/>
    </row>
    <row r="110" spans="1:15" ht="30" x14ac:dyDescent="0.25">
      <c r="A110" s="187" t="s">
        <v>188</v>
      </c>
      <c r="B110" s="189">
        <v>70013</v>
      </c>
      <c r="C110" s="168" t="s">
        <v>27</v>
      </c>
      <c r="D110" s="169" t="s">
        <v>28</v>
      </c>
      <c r="E110" s="170">
        <v>265.98</v>
      </c>
      <c r="F110" s="171">
        <v>10.85</v>
      </c>
      <c r="G110" s="171">
        <f t="shared" ref="G110:G117" si="6">(F110*$M$11)</f>
        <v>13.802284999999999</v>
      </c>
      <c r="H110" s="171">
        <f t="shared" ref="H110:H117" si="7">ROUND(E110*G110,2)</f>
        <v>3671.13</v>
      </c>
      <c r="I110" s="172">
        <f t="shared" ref="I110:I117" si="8">H110/$H$193</f>
        <v>1.1888948394496638E-2</v>
      </c>
      <c r="J110" s="173">
        <f t="shared" ref="J110:J117" si="9">IF($L$8=0,0,(F110*(1+$L$8)*(1-$L$9)))</f>
        <v>0</v>
      </c>
      <c r="K110" s="173">
        <f t="shared" si="0"/>
        <v>0</v>
      </c>
      <c r="L110" s="174">
        <f t="shared" si="1"/>
        <v>0</v>
      </c>
      <c r="M110" s="150"/>
      <c r="N110" s="151"/>
      <c r="O110" s="151"/>
    </row>
    <row r="111" spans="1:15" ht="30" x14ac:dyDescent="0.25">
      <c r="A111" s="187" t="s">
        <v>189</v>
      </c>
      <c r="B111" s="189">
        <v>70033</v>
      </c>
      <c r="C111" s="168" t="s">
        <v>47</v>
      </c>
      <c r="D111" s="169" t="s">
        <v>11</v>
      </c>
      <c r="E111" s="170">
        <v>51.86</v>
      </c>
      <c r="F111" s="171">
        <v>28.43</v>
      </c>
      <c r="G111" s="171">
        <f t="shared" si="6"/>
        <v>36.165802999999997</v>
      </c>
      <c r="H111" s="171">
        <f t="shared" si="7"/>
        <v>1875.56</v>
      </c>
      <c r="I111" s="172">
        <f t="shared" si="8"/>
        <v>6.0739979381776487E-3</v>
      </c>
      <c r="J111" s="173">
        <f t="shared" si="9"/>
        <v>0</v>
      </c>
      <c r="K111" s="173">
        <f t="shared" si="0"/>
        <v>0</v>
      </c>
      <c r="L111" s="174">
        <f t="shared" si="1"/>
        <v>0</v>
      </c>
      <c r="M111" s="150"/>
      <c r="N111" s="151"/>
      <c r="O111" s="151"/>
    </row>
    <row r="112" spans="1:15" ht="30" x14ac:dyDescent="0.25">
      <c r="A112" s="187" t="s">
        <v>190</v>
      </c>
      <c r="B112" s="189">
        <v>70025</v>
      </c>
      <c r="C112" s="168" t="s">
        <v>32</v>
      </c>
      <c r="D112" s="169" t="s">
        <v>11</v>
      </c>
      <c r="E112" s="170">
        <v>4.46</v>
      </c>
      <c r="F112" s="171">
        <v>72</v>
      </c>
      <c r="G112" s="171">
        <f t="shared" si="6"/>
        <v>91.591200000000001</v>
      </c>
      <c r="H112" s="171">
        <f t="shared" si="7"/>
        <v>408.5</v>
      </c>
      <c r="I112" s="172">
        <f t="shared" si="8"/>
        <v>1.3229265700620454E-3</v>
      </c>
      <c r="J112" s="173">
        <f t="shared" si="9"/>
        <v>0</v>
      </c>
      <c r="K112" s="173">
        <f t="shared" si="0"/>
        <v>0</v>
      </c>
      <c r="L112" s="174">
        <f t="shared" si="1"/>
        <v>0</v>
      </c>
      <c r="M112" s="150"/>
      <c r="N112" s="151"/>
      <c r="O112" s="151"/>
    </row>
    <row r="113" spans="1:15" ht="30" x14ac:dyDescent="0.25">
      <c r="A113" s="187" t="s">
        <v>191</v>
      </c>
      <c r="B113" s="189">
        <v>70038</v>
      </c>
      <c r="C113" s="168" t="s">
        <v>48</v>
      </c>
      <c r="D113" s="169" t="s">
        <v>49</v>
      </c>
      <c r="E113" s="170">
        <v>21.2</v>
      </c>
      <c r="F113" s="171">
        <v>43.37</v>
      </c>
      <c r="G113" s="171">
        <f t="shared" si="6"/>
        <v>55.170977000000001</v>
      </c>
      <c r="H113" s="171">
        <f t="shared" si="7"/>
        <v>1169.6199999999999</v>
      </c>
      <c r="I113" s="172">
        <f t="shared" si="8"/>
        <v>3.7878124231969872E-3</v>
      </c>
      <c r="J113" s="173">
        <f t="shared" si="9"/>
        <v>0</v>
      </c>
      <c r="K113" s="173">
        <f t="shared" si="0"/>
        <v>0</v>
      </c>
      <c r="L113" s="174">
        <f t="shared" si="1"/>
        <v>0</v>
      </c>
      <c r="M113" s="150"/>
      <c r="N113" s="151"/>
      <c r="O113" s="151"/>
    </row>
    <row r="114" spans="1:15" ht="45" x14ac:dyDescent="0.25">
      <c r="A114" s="187" t="s">
        <v>192</v>
      </c>
      <c r="B114" s="189">
        <v>160002</v>
      </c>
      <c r="C114" s="168" t="s">
        <v>50</v>
      </c>
      <c r="D114" s="169" t="s">
        <v>11</v>
      </c>
      <c r="E114" s="170">
        <v>32.090000000000003</v>
      </c>
      <c r="F114" s="171">
        <v>19.329999999999998</v>
      </c>
      <c r="G114" s="171">
        <f t="shared" si="6"/>
        <v>24.589692999999997</v>
      </c>
      <c r="H114" s="171">
        <f t="shared" si="7"/>
        <v>789.08</v>
      </c>
      <c r="I114" s="172">
        <f t="shared" si="8"/>
        <v>2.555434266596227E-3</v>
      </c>
      <c r="J114" s="173">
        <f t="shared" si="9"/>
        <v>0</v>
      </c>
      <c r="K114" s="173">
        <f t="shared" si="0"/>
        <v>0</v>
      </c>
      <c r="L114" s="174">
        <f t="shared" si="1"/>
        <v>0</v>
      </c>
      <c r="M114" s="150"/>
      <c r="N114" s="151"/>
      <c r="O114" s="151"/>
    </row>
    <row r="115" spans="1:15" ht="45" x14ac:dyDescent="0.25">
      <c r="A115" s="187" t="s">
        <v>193</v>
      </c>
      <c r="B115" s="189">
        <v>89578</v>
      </c>
      <c r="C115" s="168" t="s">
        <v>51</v>
      </c>
      <c r="D115" s="169" t="s">
        <v>49</v>
      </c>
      <c r="E115" s="170">
        <v>7.85</v>
      </c>
      <c r="F115" s="171">
        <v>23.52</v>
      </c>
      <c r="G115" s="171">
        <f t="shared" si="6"/>
        <v>29.919792000000001</v>
      </c>
      <c r="H115" s="171">
        <f t="shared" si="7"/>
        <v>234.87</v>
      </c>
      <c r="I115" s="172">
        <f t="shared" si="8"/>
        <v>7.6062610406480433E-4</v>
      </c>
      <c r="J115" s="173">
        <f t="shared" si="9"/>
        <v>0</v>
      </c>
      <c r="K115" s="173">
        <f t="shared" si="0"/>
        <v>0</v>
      </c>
      <c r="L115" s="174">
        <f t="shared" si="1"/>
        <v>0</v>
      </c>
      <c r="M115" s="150"/>
      <c r="N115" s="151"/>
      <c r="O115" s="151"/>
    </row>
    <row r="116" spans="1:15" ht="45" x14ac:dyDescent="0.25">
      <c r="A116" s="187" t="s">
        <v>194</v>
      </c>
      <c r="B116" s="189">
        <v>89585</v>
      </c>
      <c r="C116" s="168" t="s">
        <v>52</v>
      </c>
      <c r="D116" s="169" t="s">
        <v>17</v>
      </c>
      <c r="E116" s="170">
        <v>2</v>
      </c>
      <c r="F116" s="171">
        <v>23.18</v>
      </c>
      <c r="G116" s="171">
        <f t="shared" si="6"/>
        <v>29.487278</v>
      </c>
      <c r="H116" s="171">
        <f t="shared" si="7"/>
        <v>58.97</v>
      </c>
      <c r="I116" s="172">
        <f t="shared" si="8"/>
        <v>1.909742468459212E-4</v>
      </c>
      <c r="J116" s="173">
        <f t="shared" si="9"/>
        <v>0</v>
      </c>
      <c r="K116" s="173">
        <f t="shared" si="0"/>
        <v>0</v>
      </c>
      <c r="L116" s="174">
        <f t="shared" si="1"/>
        <v>0</v>
      </c>
      <c r="M116" s="150"/>
      <c r="N116" s="151"/>
      <c r="O116" s="151"/>
    </row>
    <row r="117" spans="1:15" ht="45" x14ac:dyDescent="0.25">
      <c r="A117" s="187" t="s">
        <v>195</v>
      </c>
      <c r="B117" s="189">
        <v>89584</v>
      </c>
      <c r="C117" s="168" t="s">
        <v>53</v>
      </c>
      <c r="D117" s="169" t="s">
        <v>17</v>
      </c>
      <c r="E117" s="170">
        <v>2</v>
      </c>
      <c r="F117" s="171">
        <v>27.32</v>
      </c>
      <c r="G117" s="171">
        <f t="shared" si="6"/>
        <v>34.753771999999998</v>
      </c>
      <c r="H117" s="171">
        <f t="shared" si="7"/>
        <v>69.510000000000005</v>
      </c>
      <c r="I117" s="172">
        <f t="shared" si="8"/>
        <v>2.2510801930235685E-4</v>
      </c>
      <c r="J117" s="173">
        <f t="shared" si="9"/>
        <v>0</v>
      </c>
      <c r="K117" s="173">
        <f t="shared" si="0"/>
        <v>0</v>
      </c>
      <c r="L117" s="174">
        <f t="shared" si="1"/>
        <v>0</v>
      </c>
      <c r="M117" s="150"/>
      <c r="N117" s="151"/>
      <c r="O117" s="151"/>
    </row>
    <row r="118" spans="1:15" s="186" customFormat="1" x14ac:dyDescent="0.25">
      <c r="A118" s="187" t="s">
        <v>7</v>
      </c>
      <c r="B118" s="176" t="s">
        <v>7</v>
      </c>
      <c r="C118" s="177" t="s">
        <v>18</v>
      </c>
      <c r="D118" s="178" t="s">
        <v>5</v>
      </c>
      <c r="E118" s="179" t="s">
        <v>6</v>
      </c>
      <c r="F118" s="180" t="s">
        <v>6</v>
      </c>
      <c r="G118" s="180"/>
      <c r="H118" s="180">
        <f>+SUBTOTAL(9,H110:H117)</f>
        <v>8277.24</v>
      </c>
      <c r="I118" s="181">
        <f>H118/$H$193</f>
        <v>2.6805827962742629E-2</v>
      </c>
      <c r="J118" s="173"/>
      <c r="K118" s="173">
        <f>SUM(K110:K117)</f>
        <v>0</v>
      </c>
      <c r="L118" s="183">
        <f>IF(K118=0,0,K118/$K$193)</f>
        <v>0</v>
      </c>
      <c r="M118" s="184"/>
      <c r="N118" s="185"/>
      <c r="O118" s="185"/>
    </row>
    <row r="119" spans="1:15" x14ac:dyDescent="0.25">
      <c r="A119" s="166"/>
      <c r="B119" s="167" t="s">
        <v>7</v>
      </c>
      <c r="C119" s="168" t="s">
        <v>8</v>
      </c>
      <c r="D119" s="169" t="s">
        <v>5</v>
      </c>
      <c r="E119" s="170" t="s">
        <v>6</v>
      </c>
      <c r="F119" s="171" t="s">
        <v>6</v>
      </c>
      <c r="G119" s="171"/>
      <c r="H119" s="171"/>
      <c r="I119" s="172"/>
      <c r="J119" s="173"/>
      <c r="K119" s="173"/>
      <c r="L119" s="174"/>
      <c r="M119" s="150"/>
      <c r="N119" s="151"/>
      <c r="O119" s="151"/>
    </row>
    <row r="120" spans="1:15" s="186" customFormat="1" x14ac:dyDescent="0.25">
      <c r="A120" s="175" t="s">
        <v>196</v>
      </c>
      <c r="B120" s="176" t="s">
        <v>7</v>
      </c>
      <c r="C120" s="177" t="s">
        <v>55</v>
      </c>
      <c r="D120" s="178" t="s">
        <v>5</v>
      </c>
      <c r="E120" s="179" t="s">
        <v>6</v>
      </c>
      <c r="F120" s="180" t="s">
        <v>6</v>
      </c>
      <c r="G120" s="180"/>
      <c r="H120" s="180"/>
      <c r="I120" s="181"/>
      <c r="J120" s="173"/>
      <c r="K120" s="173"/>
      <c r="L120" s="174"/>
      <c r="M120" s="184"/>
      <c r="N120" s="185"/>
      <c r="O120" s="185"/>
    </row>
    <row r="121" spans="1:15" ht="30" x14ac:dyDescent="0.25">
      <c r="A121" s="187" t="s">
        <v>197</v>
      </c>
      <c r="B121" s="189">
        <v>73618</v>
      </c>
      <c r="C121" s="168" t="s">
        <v>56</v>
      </c>
      <c r="D121" s="169" t="s">
        <v>11</v>
      </c>
      <c r="E121" s="170">
        <v>375</v>
      </c>
      <c r="F121" s="171">
        <v>8.07</v>
      </c>
      <c r="G121" s="171">
        <f>(F121*$M$11)</f>
        <v>10.265847000000001</v>
      </c>
      <c r="H121" s="171">
        <f>ROUND(E121*G121,2)</f>
        <v>3849.69</v>
      </c>
      <c r="I121" s="172">
        <f>H121/$H$193</f>
        <v>1.2467214657288018E-2</v>
      </c>
      <c r="J121" s="173">
        <f>IF($L$8=0,0,(F121*(1+$L$8)*(1-$L$9)))</f>
        <v>0</v>
      </c>
      <c r="K121" s="173">
        <f t="shared" si="0"/>
        <v>0</v>
      </c>
      <c r="L121" s="174">
        <f t="shared" si="1"/>
        <v>0</v>
      </c>
      <c r="M121" s="150"/>
      <c r="N121" s="151"/>
      <c r="O121" s="151"/>
    </row>
    <row r="122" spans="1:15" ht="30" x14ac:dyDescent="0.25">
      <c r="A122" s="187" t="s">
        <v>198</v>
      </c>
      <c r="B122" s="189">
        <v>70032</v>
      </c>
      <c r="C122" s="168" t="s">
        <v>57</v>
      </c>
      <c r="D122" s="169" t="s">
        <v>17</v>
      </c>
      <c r="E122" s="170">
        <v>1248</v>
      </c>
      <c r="F122" s="171">
        <v>1.27</v>
      </c>
      <c r="G122" s="171">
        <f>(F122*$M$11)</f>
        <v>1.615567</v>
      </c>
      <c r="H122" s="171">
        <f>ROUND(E122*G122,2)</f>
        <v>2016.23</v>
      </c>
      <c r="I122" s="172">
        <f>H122/$H$193</f>
        <v>6.5295574990359793E-3</v>
      </c>
      <c r="J122" s="173">
        <f>IF($L$8=0,0,(F122*(1+$L$8)*(1-$L$9)))</f>
        <v>0</v>
      </c>
      <c r="K122" s="173">
        <f t="shared" si="0"/>
        <v>0</v>
      </c>
      <c r="L122" s="174">
        <f t="shared" si="1"/>
        <v>0</v>
      </c>
      <c r="M122" s="150"/>
      <c r="N122" s="151"/>
      <c r="O122" s="151"/>
    </row>
    <row r="123" spans="1:15" ht="30" x14ac:dyDescent="0.25">
      <c r="A123" s="187" t="s">
        <v>199</v>
      </c>
      <c r="B123" s="189">
        <v>70031</v>
      </c>
      <c r="C123" s="168" t="s">
        <v>58</v>
      </c>
      <c r="D123" s="169" t="s">
        <v>17</v>
      </c>
      <c r="E123" s="170">
        <v>1248</v>
      </c>
      <c r="F123" s="171">
        <v>1.1499999999999999</v>
      </c>
      <c r="G123" s="171">
        <f>(F123*$M$11)</f>
        <v>1.462915</v>
      </c>
      <c r="H123" s="171">
        <f>ROUND(E123*G123,2)</f>
        <v>1825.72</v>
      </c>
      <c r="I123" s="172">
        <f>H123/$H$193</f>
        <v>5.9125911811350731E-3</v>
      </c>
      <c r="J123" s="173">
        <f>IF($L$8=0,0,(F123*(1+$L$8)*(1-$L$9)))</f>
        <v>0</v>
      </c>
      <c r="K123" s="173">
        <f t="shared" si="0"/>
        <v>0</v>
      </c>
      <c r="L123" s="174">
        <f t="shared" si="1"/>
        <v>0</v>
      </c>
      <c r="M123" s="150"/>
      <c r="N123" s="151"/>
      <c r="O123" s="151"/>
    </row>
    <row r="124" spans="1:15" s="186" customFormat="1" x14ac:dyDescent="0.25">
      <c r="A124" s="175"/>
      <c r="B124" s="176" t="s">
        <v>7</v>
      </c>
      <c r="C124" s="177" t="s">
        <v>18</v>
      </c>
      <c r="D124" s="178" t="s">
        <v>5</v>
      </c>
      <c r="E124" s="179" t="s">
        <v>6</v>
      </c>
      <c r="F124" s="180" t="s">
        <v>6</v>
      </c>
      <c r="G124" s="180"/>
      <c r="H124" s="180">
        <f>+SUBTOTAL(9,H121:H123)</f>
        <v>7691.64</v>
      </c>
      <c r="I124" s="181">
        <f>H124/$H$193</f>
        <v>2.4909363337459071E-2</v>
      </c>
      <c r="J124" s="173"/>
      <c r="K124" s="173">
        <f>SUM(K121:K123)</f>
        <v>0</v>
      </c>
      <c r="L124" s="183">
        <f>IF(K124=0,0,K124/$K$193)</f>
        <v>0</v>
      </c>
      <c r="M124" s="184"/>
      <c r="N124" s="185"/>
      <c r="O124" s="185"/>
    </row>
    <row r="125" spans="1:15" x14ac:dyDescent="0.25">
      <c r="A125" s="166"/>
      <c r="B125" s="167" t="s">
        <v>7</v>
      </c>
      <c r="C125" s="168" t="s">
        <v>8</v>
      </c>
      <c r="D125" s="169" t="s">
        <v>5</v>
      </c>
      <c r="E125" s="170" t="s">
        <v>6</v>
      </c>
      <c r="F125" s="171" t="s">
        <v>6</v>
      </c>
      <c r="G125" s="171"/>
      <c r="H125" s="171"/>
      <c r="I125" s="172"/>
      <c r="J125" s="173"/>
      <c r="K125" s="173"/>
      <c r="L125" s="174"/>
      <c r="M125" s="150"/>
      <c r="N125" s="151"/>
      <c r="O125" s="151"/>
    </row>
    <row r="126" spans="1:15" s="186" customFormat="1" x14ac:dyDescent="0.25">
      <c r="A126" s="193" t="s">
        <v>200</v>
      </c>
      <c r="B126" s="176" t="s">
        <v>7</v>
      </c>
      <c r="C126" s="177" t="s">
        <v>59</v>
      </c>
      <c r="D126" s="178" t="s">
        <v>5</v>
      </c>
      <c r="E126" s="179" t="s">
        <v>6</v>
      </c>
      <c r="F126" s="180" t="s">
        <v>6</v>
      </c>
      <c r="G126" s="180"/>
      <c r="H126" s="180"/>
      <c r="I126" s="181"/>
      <c r="J126" s="173"/>
      <c r="K126" s="173"/>
      <c r="L126" s="174"/>
      <c r="M126" s="184"/>
      <c r="N126" s="185"/>
      <c r="O126" s="185"/>
    </row>
    <row r="127" spans="1:15" x14ac:dyDescent="0.25">
      <c r="A127" s="187" t="s">
        <v>201</v>
      </c>
      <c r="B127" s="189">
        <v>85334</v>
      </c>
      <c r="C127" s="168" t="s">
        <v>60</v>
      </c>
      <c r="D127" s="169" t="s">
        <v>11</v>
      </c>
      <c r="E127" s="170">
        <v>11.97</v>
      </c>
      <c r="F127" s="171">
        <v>16.41</v>
      </c>
      <c r="G127" s="171">
        <f>(F127*$M$11)</f>
        <v>20.875161000000002</v>
      </c>
      <c r="H127" s="171">
        <f>ROUND(E127*G127,2)</f>
        <v>249.88</v>
      </c>
      <c r="I127" s="172">
        <f>H127/$H$193</f>
        <v>8.092359640810376E-4</v>
      </c>
      <c r="J127" s="173">
        <f>IF($L$8=0,0,(F127*(1+$L$8)*(1-$L$9)))</f>
        <v>0</v>
      </c>
      <c r="K127" s="173">
        <f t="shared" si="0"/>
        <v>0</v>
      </c>
      <c r="L127" s="174">
        <f t="shared" si="1"/>
        <v>0</v>
      </c>
      <c r="M127" s="150"/>
      <c r="N127" s="151"/>
      <c r="O127" s="151"/>
    </row>
    <row r="128" spans="1:15" ht="30" x14ac:dyDescent="0.25">
      <c r="A128" s="194" t="s">
        <v>202</v>
      </c>
      <c r="B128" s="189">
        <v>100050</v>
      </c>
      <c r="C128" s="168" t="s">
        <v>61</v>
      </c>
      <c r="D128" s="169" t="s">
        <v>11</v>
      </c>
      <c r="E128" s="170">
        <v>11.97</v>
      </c>
      <c r="F128" s="171">
        <v>448.32</v>
      </c>
      <c r="G128" s="171">
        <f>(F128*$M$11)</f>
        <v>570.30787199999997</v>
      </c>
      <c r="H128" s="171">
        <f>ROUND(E128*G128,2)</f>
        <v>6826.59</v>
      </c>
      <c r="I128" s="172">
        <f>H128/$H$193</f>
        <v>2.2107900352312995E-2</v>
      </c>
      <c r="J128" s="173">
        <f>IF($L$8=0,0,(F128*(1+$L$8)*(1-$L$9)))</f>
        <v>0</v>
      </c>
      <c r="K128" s="173">
        <f t="shared" si="0"/>
        <v>0</v>
      </c>
      <c r="L128" s="174">
        <f t="shared" si="1"/>
        <v>0</v>
      </c>
      <c r="M128" s="150"/>
      <c r="N128" s="151"/>
      <c r="O128" s="151"/>
    </row>
    <row r="129" spans="1:15" ht="30" x14ac:dyDescent="0.25">
      <c r="A129" s="194" t="s">
        <v>203</v>
      </c>
      <c r="B129" s="189">
        <v>72124</v>
      </c>
      <c r="C129" s="168" t="s">
        <v>62</v>
      </c>
      <c r="D129" s="169" t="s">
        <v>63</v>
      </c>
      <c r="E129" s="170">
        <v>6.2</v>
      </c>
      <c r="F129" s="171">
        <v>102.16</v>
      </c>
      <c r="G129" s="171">
        <f>(F129*$M$11)</f>
        <v>129.95773599999998</v>
      </c>
      <c r="H129" s="171">
        <f>ROUND(E129*G129,2)</f>
        <v>805.74</v>
      </c>
      <c r="I129" s="172">
        <f>H129/$H$193</f>
        <v>2.6093876488660767E-3</v>
      </c>
      <c r="J129" s="173">
        <f>IF($L$8=0,0,(F129*(1+$L$8)*(1-$L$9)))</f>
        <v>0</v>
      </c>
      <c r="K129" s="173">
        <f t="shared" si="0"/>
        <v>0</v>
      </c>
      <c r="L129" s="174">
        <f t="shared" si="1"/>
        <v>0</v>
      </c>
      <c r="M129" s="150"/>
      <c r="N129" s="151"/>
      <c r="O129" s="151"/>
    </row>
    <row r="130" spans="1:15" x14ac:dyDescent="0.25">
      <c r="A130" s="193" t="s">
        <v>7</v>
      </c>
      <c r="B130" s="167" t="s">
        <v>7</v>
      </c>
      <c r="C130" s="177" t="s">
        <v>18</v>
      </c>
      <c r="D130" s="169" t="s">
        <v>5</v>
      </c>
      <c r="E130" s="170" t="s">
        <v>6</v>
      </c>
      <c r="F130" s="171" t="s">
        <v>6</v>
      </c>
      <c r="G130" s="171"/>
      <c r="H130" s="180">
        <f>+SUBTOTAL(9,H127:H129)</f>
        <v>7882.21</v>
      </c>
      <c r="I130" s="181">
        <f>H130/$H$193</f>
        <v>2.5526523965260107E-2</v>
      </c>
      <c r="J130" s="173"/>
      <c r="K130" s="173">
        <f>SUM(K127:K129)</f>
        <v>0</v>
      </c>
      <c r="L130" s="183">
        <f>IF(K130=0,0,K130/$K$193)</f>
        <v>0</v>
      </c>
      <c r="M130" s="150"/>
      <c r="N130" s="151"/>
      <c r="O130" s="151"/>
    </row>
    <row r="131" spans="1:15" x14ac:dyDescent="0.25">
      <c r="A131" s="175"/>
      <c r="B131" s="167" t="s">
        <v>7</v>
      </c>
      <c r="C131" s="168" t="s">
        <v>8</v>
      </c>
      <c r="D131" s="169" t="s">
        <v>5</v>
      </c>
      <c r="E131" s="170" t="s">
        <v>6</v>
      </c>
      <c r="F131" s="171" t="s">
        <v>6</v>
      </c>
      <c r="G131" s="171"/>
      <c r="H131" s="171"/>
      <c r="I131" s="172"/>
      <c r="J131" s="173"/>
      <c r="K131" s="173"/>
      <c r="L131" s="174"/>
      <c r="M131" s="150"/>
      <c r="N131" s="151"/>
      <c r="O131" s="151"/>
    </row>
    <row r="132" spans="1:15" s="186" customFormat="1" x14ac:dyDescent="0.25">
      <c r="A132" s="175" t="s">
        <v>204</v>
      </c>
      <c r="B132" s="176" t="s">
        <v>7</v>
      </c>
      <c r="C132" s="177" t="s">
        <v>64</v>
      </c>
      <c r="D132" s="178" t="s">
        <v>5</v>
      </c>
      <c r="E132" s="179" t="s">
        <v>6</v>
      </c>
      <c r="F132" s="180" t="s">
        <v>6</v>
      </c>
      <c r="G132" s="180"/>
      <c r="H132" s="180">
        <f>H138+H144+H150+H162+H176</f>
        <v>87822.22</v>
      </c>
      <c r="I132" s="181">
        <f>H132/$H$193</f>
        <v>0.28441211329212818</v>
      </c>
      <c r="J132" s="173"/>
      <c r="K132" s="173">
        <f>K144+K150+K162+K176+K138</f>
        <v>0</v>
      </c>
      <c r="L132" s="183">
        <f>IF(K132=0,0,K132/$K$193)</f>
        <v>0</v>
      </c>
      <c r="M132" s="184"/>
      <c r="N132" s="185"/>
      <c r="O132" s="185"/>
    </row>
    <row r="133" spans="1:15" x14ac:dyDescent="0.25">
      <c r="A133" s="166"/>
      <c r="B133" s="167" t="s">
        <v>7</v>
      </c>
      <c r="C133" s="168" t="s">
        <v>8</v>
      </c>
      <c r="D133" s="169" t="s">
        <v>5</v>
      </c>
      <c r="E133" s="170" t="s">
        <v>6</v>
      </c>
      <c r="F133" s="171" t="s">
        <v>6</v>
      </c>
      <c r="G133" s="171"/>
      <c r="H133" s="171"/>
      <c r="I133" s="172"/>
      <c r="J133" s="173"/>
      <c r="K133" s="173"/>
      <c r="L133" s="174"/>
      <c r="M133" s="150"/>
      <c r="N133" s="151"/>
      <c r="O133" s="151"/>
    </row>
    <row r="134" spans="1:15" s="186" customFormat="1" x14ac:dyDescent="0.25">
      <c r="A134" s="175" t="s">
        <v>205</v>
      </c>
      <c r="B134" s="176" t="s">
        <v>7</v>
      </c>
      <c r="C134" s="177" t="s">
        <v>65</v>
      </c>
      <c r="D134" s="178" t="s">
        <v>5</v>
      </c>
      <c r="E134" s="179" t="s">
        <v>6</v>
      </c>
      <c r="F134" s="180" t="s">
        <v>6</v>
      </c>
      <c r="G134" s="180"/>
      <c r="H134" s="180"/>
      <c r="I134" s="181"/>
      <c r="J134" s="173"/>
      <c r="K134" s="173"/>
      <c r="L134" s="174"/>
      <c r="M134" s="184"/>
      <c r="N134" s="185"/>
      <c r="O134" s="185"/>
    </row>
    <row r="135" spans="1:15" ht="30" x14ac:dyDescent="0.25">
      <c r="A135" s="187" t="s">
        <v>206</v>
      </c>
      <c r="B135" s="189">
        <v>70013</v>
      </c>
      <c r="C135" s="168" t="s">
        <v>27</v>
      </c>
      <c r="D135" s="169" t="s">
        <v>28</v>
      </c>
      <c r="E135" s="170">
        <v>143.66</v>
      </c>
      <c r="F135" s="171">
        <v>10.85</v>
      </c>
      <c r="G135" s="171">
        <f>(F135*$M$11)</f>
        <v>13.802284999999999</v>
      </c>
      <c r="H135" s="171">
        <f>ROUND(E135*G135,2)</f>
        <v>1982.84</v>
      </c>
      <c r="I135" s="172">
        <f>H135/$H$193</f>
        <v>6.4214240396127924E-3</v>
      </c>
      <c r="J135" s="173">
        <f>IF($L$8=0,0,(F135*(1+$L$8)*(1-$L$9)))</f>
        <v>0</v>
      </c>
      <c r="K135" s="173">
        <f t="shared" si="0"/>
        <v>0</v>
      </c>
      <c r="L135" s="174">
        <f t="shared" si="1"/>
        <v>0</v>
      </c>
      <c r="M135" s="150"/>
      <c r="N135" s="151"/>
      <c r="O135" s="151"/>
    </row>
    <row r="136" spans="1:15" ht="45" x14ac:dyDescent="0.25">
      <c r="A136" s="187" t="s">
        <v>207</v>
      </c>
      <c r="B136" s="189">
        <v>160002</v>
      </c>
      <c r="C136" s="168" t="s">
        <v>50</v>
      </c>
      <c r="D136" s="169" t="s">
        <v>11</v>
      </c>
      <c r="E136" s="170">
        <v>11.87</v>
      </c>
      <c r="F136" s="171">
        <v>19.329999999999998</v>
      </c>
      <c r="G136" s="171">
        <f>(F136*$M$11)</f>
        <v>24.589692999999997</v>
      </c>
      <c r="H136" s="171">
        <f>ROUND(E136*G136,2)</f>
        <v>291.88</v>
      </c>
      <c r="I136" s="172">
        <f>H136/$H$193</f>
        <v>9.4525289417309618E-4</v>
      </c>
      <c r="J136" s="173">
        <f>IF($L$8=0,0,(F136*(1+$L$8)*(1-$L$9)))</f>
        <v>0</v>
      </c>
      <c r="K136" s="173">
        <f t="shared" si="0"/>
        <v>0</v>
      </c>
      <c r="L136" s="174">
        <f t="shared" si="1"/>
        <v>0</v>
      </c>
      <c r="M136" s="150"/>
      <c r="N136" s="151"/>
      <c r="O136" s="151"/>
    </row>
    <row r="137" spans="1:15" ht="30" x14ac:dyDescent="0.25">
      <c r="A137" s="187" t="s">
        <v>208</v>
      </c>
      <c r="B137" s="189">
        <v>70006</v>
      </c>
      <c r="C137" s="168" t="s">
        <v>66</v>
      </c>
      <c r="D137" s="169" t="s">
        <v>11</v>
      </c>
      <c r="E137" s="170">
        <v>45.6</v>
      </c>
      <c r="F137" s="171">
        <v>74.94</v>
      </c>
      <c r="G137" s="171">
        <f>(F137*$M$11)</f>
        <v>95.331174000000004</v>
      </c>
      <c r="H137" s="171">
        <f>ROUND(E137*G137,2)</f>
        <v>4347.1000000000004</v>
      </c>
      <c r="I137" s="172">
        <f>H137/$H$193</f>
        <v>1.4078076114361611E-2</v>
      </c>
      <c r="J137" s="173">
        <f>IF($L$8=0,0,(F137*(1+$L$8)*(1-$L$9)))</f>
        <v>0</v>
      </c>
      <c r="K137" s="173">
        <f t="shared" si="0"/>
        <v>0</v>
      </c>
      <c r="L137" s="174">
        <f t="shared" si="1"/>
        <v>0</v>
      </c>
      <c r="M137" s="150"/>
      <c r="N137" s="151"/>
      <c r="O137" s="151"/>
    </row>
    <row r="138" spans="1:15" x14ac:dyDescent="0.25">
      <c r="A138" s="166"/>
      <c r="B138" s="167" t="s">
        <v>7</v>
      </c>
      <c r="C138" s="177" t="s">
        <v>18</v>
      </c>
      <c r="D138" s="169" t="s">
        <v>5</v>
      </c>
      <c r="E138" s="170" t="s">
        <v>6</v>
      </c>
      <c r="F138" s="171" t="s">
        <v>6</v>
      </c>
      <c r="G138" s="171"/>
      <c r="H138" s="180">
        <f>+SUBTOTAL(9,H135:H137)</f>
        <v>6621.82</v>
      </c>
      <c r="I138" s="181">
        <f>H138/$H$193</f>
        <v>2.1444753048147497E-2</v>
      </c>
      <c r="J138" s="173"/>
      <c r="K138" s="173">
        <f>SUM(K135:K137)</f>
        <v>0</v>
      </c>
      <c r="L138" s="183">
        <f>IF(K138=0,0,K138/$K$193)</f>
        <v>0</v>
      </c>
      <c r="M138" s="150"/>
      <c r="N138" s="151"/>
      <c r="O138" s="151"/>
    </row>
    <row r="139" spans="1:15" x14ac:dyDescent="0.25">
      <c r="A139" s="175" t="s">
        <v>7</v>
      </c>
      <c r="B139" s="167" t="s">
        <v>7</v>
      </c>
      <c r="C139" s="168" t="s">
        <v>8</v>
      </c>
      <c r="D139" s="169" t="s">
        <v>5</v>
      </c>
      <c r="E139" s="170" t="s">
        <v>6</v>
      </c>
      <c r="F139" s="171" t="s">
        <v>6</v>
      </c>
      <c r="G139" s="171"/>
      <c r="H139" s="171"/>
      <c r="I139" s="172"/>
      <c r="J139" s="173"/>
      <c r="K139" s="173"/>
      <c r="L139" s="174"/>
      <c r="M139" s="150"/>
      <c r="N139" s="151"/>
      <c r="O139" s="151"/>
    </row>
    <row r="140" spans="1:15" s="186" customFormat="1" x14ac:dyDescent="0.25">
      <c r="A140" s="175" t="s">
        <v>209</v>
      </c>
      <c r="B140" s="176" t="s">
        <v>7</v>
      </c>
      <c r="C140" s="177" t="s">
        <v>67</v>
      </c>
      <c r="D140" s="178" t="s">
        <v>5</v>
      </c>
      <c r="E140" s="179" t="s">
        <v>6</v>
      </c>
      <c r="F140" s="180" t="s">
        <v>6</v>
      </c>
      <c r="G140" s="180"/>
      <c r="H140" s="180"/>
      <c r="I140" s="181"/>
      <c r="J140" s="173"/>
      <c r="K140" s="173"/>
      <c r="L140" s="174"/>
      <c r="M140" s="184"/>
      <c r="N140" s="185"/>
      <c r="O140" s="185"/>
    </row>
    <row r="141" spans="1:15" ht="30" x14ac:dyDescent="0.25">
      <c r="A141" s="187" t="s">
        <v>210</v>
      </c>
      <c r="B141" s="189">
        <v>70013</v>
      </c>
      <c r="C141" s="168" t="s">
        <v>27</v>
      </c>
      <c r="D141" s="169" t="s">
        <v>28</v>
      </c>
      <c r="E141" s="170">
        <v>245.45</v>
      </c>
      <c r="F141" s="171">
        <v>10.85</v>
      </c>
      <c r="G141" s="171">
        <f>(F141*$M$11)</f>
        <v>13.802284999999999</v>
      </c>
      <c r="H141" s="171">
        <f>ROUND(E141*G141,2)</f>
        <v>3387.77</v>
      </c>
      <c r="I141" s="172">
        <f>H141/$H$193</f>
        <v>1.0971287506142216E-2</v>
      </c>
      <c r="J141" s="173">
        <f>IF($L$8=0,0,(F141*(1+$L$8)*(1-$L$9)))</f>
        <v>0</v>
      </c>
      <c r="K141" s="173">
        <f t="shared" si="0"/>
        <v>0</v>
      </c>
      <c r="L141" s="174">
        <f t="shared" si="1"/>
        <v>0</v>
      </c>
      <c r="M141" s="150"/>
      <c r="N141" s="151"/>
      <c r="O141" s="151"/>
    </row>
    <row r="142" spans="1:15" ht="45" x14ac:dyDescent="0.25">
      <c r="A142" s="187" t="s">
        <v>211</v>
      </c>
      <c r="B142" s="189">
        <v>160002</v>
      </c>
      <c r="C142" s="168" t="s">
        <v>50</v>
      </c>
      <c r="D142" s="169" t="s">
        <v>11</v>
      </c>
      <c r="E142" s="170">
        <v>36.42</v>
      </c>
      <c r="F142" s="171">
        <v>19.329999999999998</v>
      </c>
      <c r="G142" s="171">
        <f>(F142*$M$11)</f>
        <v>24.589692999999997</v>
      </c>
      <c r="H142" s="171">
        <f>ROUND(E142*G142,2)</f>
        <v>895.56</v>
      </c>
      <c r="I142" s="172">
        <f>H142/$H$193</f>
        <v>2.9002695693629505E-3</v>
      </c>
      <c r="J142" s="173">
        <f>IF($L$8=0,0,(F142*(1+$L$8)*(1-$L$9)))</f>
        <v>0</v>
      </c>
      <c r="K142" s="173">
        <f t="shared" si="0"/>
        <v>0</v>
      </c>
      <c r="L142" s="174">
        <f t="shared" si="1"/>
        <v>0</v>
      </c>
      <c r="M142" s="150"/>
      <c r="N142" s="151"/>
      <c r="O142" s="151"/>
    </row>
    <row r="143" spans="1:15" ht="30" x14ac:dyDescent="0.25">
      <c r="A143" s="187" t="s">
        <v>212</v>
      </c>
      <c r="B143" s="189">
        <v>70006</v>
      </c>
      <c r="C143" s="168" t="s">
        <v>66</v>
      </c>
      <c r="D143" s="169" t="s">
        <v>11</v>
      </c>
      <c r="E143" s="170">
        <v>51.96</v>
      </c>
      <c r="F143" s="171">
        <v>74.94</v>
      </c>
      <c r="G143" s="171">
        <f>(F143*$M$11)</f>
        <v>95.331174000000004</v>
      </c>
      <c r="H143" s="171">
        <f>ROUND(E143*G143,2)</f>
        <v>4953.41</v>
      </c>
      <c r="I143" s="172">
        <f>H143/$H$193</f>
        <v>1.6041610040173893E-2</v>
      </c>
      <c r="J143" s="173">
        <f>IF($L$8=0,0,(F143*(1+$L$8)*(1-$L$9)))</f>
        <v>0</v>
      </c>
      <c r="K143" s="173">
        <f t="shared" si="0"/>
        <v>0</v>
      </c>
      <c r="L143" s="174">
        <f t="shared" si="1"/>
        <v>0</v>
      </c>
      <c r="M143" s="150"/>
      <c r="N143" s="151"/>
      <c r="O143" s="151"/>
    </row>
    <row r="144" spans="1:15" s="186" customFormat="1" x14ac:dyDescent="0.25">
      <c r="A144" s="195"/>
      <c r="B144" s="176" t="s">
        <v>7</v>
      </c>
      <c r="C144" s="177" t="s">
        <v>18</v>
      </c>
      <c r="D144" s="178" t="s">
        <v>5</v>
      </c>
      <c r="E144" s="179" t="s">
        <v>6</v>
      </c>
      <c r="F144" s="180" t="s">
        <v>6</v>
      </c>
      <c r="G144" s="180"/>
      <c r="H144" s="180">
        <f>+SUBTOTAL(9,H141:H143)</f>
        <v>9236.74</v>
      </c>
      <c r="I144" s="181">
        <f>H144/$H$193</f>
        <v>2.9913167115679061E-2</v>
      </c>
      <c r="J144" s="173"/>
      <c r="K144" s="173">
        <f>SUM(K141:K143)</f>
        <v>0</v>
      </c>
      <c r="L144" s="183">
        <f>IF(K144=0,0,K144/$K$193)</f>
        <v>0</v>
      </c>
      <c r="M144" s="184"/>
      <c r="N144" s="185"/>
      <c r="O144" s="185"/>
    </row>
    <row r="145" spans="1:15" x14ac:dyDescent="0.25">
      <c r="A145" s="175" t="s">
        <v>7</v>
      </c>
      <c r="B145" s="167" t="s">
        <v>7</v>
      </c>
      <c r="C145" s="168" t="s">
        <v>8</v>
      </c>
      <c r="D145" s="169" t="s">
        <v>5</v>
      </c>
      <c r="E145" s="170" t="s">
        <v>6</v>
      </c>
      <c r="F145" s="171" t="s">
        <v>6</v>
      </c>
      <c r="G145" s="171"/>
      <c r="H145" s="171"/>
      <c r="I145" s="172"/>
      <c r="J145" s="173"/>
      <c r="K145" s="173"/>
      <c r="L145" s="174"/>
      <c r="M145" s="150"/>
      <c r="N145" s="151"/>
      <c r="O145" s="151"/>
    </row>
    <row r="146" spans="1:15" s="186" customFormat="1" x14ac:dyDescent="0.25">
      <c r="A146" s="175" t="s">
        <v>213</v>
      </c>
      <c r="B146" s="176" t="s">
        <v>7</v>
      </c>
      <c r="C146" s="177" t="s">
        <v>68</v>
      </c>
      <c r="D146" s="178" t="s">
        <v>5</v>
      </c>
      <c r="E146" s="179" t="s">
        <v>6</v>
      </c>
      <c r="F146" s="180" t="s">
        <v>6</v>
      </c>
      <c r="G146" s="180"/>
      <c r="H146" s="180"/>
      <c r="I146" s="181"/>
      <c r="J146" s="173"/>
      <c r="K146" s="173"/>
      <c r="L146" s="174"/>
      <c r="M146" s="184"/>
      <c r="N146" s="185"/>
      <c r="O146" s="185"/>
    </row>
    <row r="147" spans="1:15" ht="30" x14ac:dyDescent="0.25">
      <c r="A147" s="187" t="s">
        <v>214</v>
      </c>
      <c r="B147" s="189">
        <v>70013</v>
      </c>
      <c r="C147" s="168" t="s">
        <v>27</v>
      </c>
      <c r="D147" s="169" t="s">
        <v>28</v>
      </c>
      <c r="E147" s="170">
        <v>245.45</v>
      </c>
      <c r="F147" s="171">
        <v>10.85</v>
      </c>
      <c r="G147" s="171">
        <f>(F147*$M$11)</f>
        <v>13.802284999999999</v>
      </c>
      <c r="H147" s="171">
        <f>ROUND(E147*G147,2)</f>
        <v>3387.77</v>
      </c>
      <c r="I147" s="172">
        <f>H147/$H$193</f>
        <v>1.0971287506142216E-2</v>
      </c>
      <c r="J147" s="173">
        <f>IF($L$8=0,0,(F147*(1+$L$8)*(1-$L$9)))</f>
        <v>0</v>
      </c>
      <c r="K147" s="173">
        <f t="shared" ref="K147:K190" si="10">ROUND(J147*E147,2)</f>
        <v>0</v>
      </c>
      <c r="L147" s="174">
        <f t="shared" ref="L147:L190" si="11">IF(J147=0,0,K147/$K$193)</f>
        <v>0</v>
      </c>
      <c r="M147" s="150"/>
      <c r="N147" s="151"/>
      <c r="O147" s="151"/>
    </row>
    <row r="148" spans="1:15" ht="45" x14ac:dyDescent="0.25">
      <c r="A148" s="187" t="s">
        <v>215</v>
      </c>
      <c r="B148" s="189">
        <v>160002</v>
      </c>
      <c r="C148" s="168" t="s">
        <v>50</v>
      </c>
      <c r="D148" s="169" t="s">
        <v>11</v>
      </c>
      <c r="E148" s="170">
        <v>31.15</v>
      </c>
      <c r="F148" s="171">
        <v>19.329999999999998</v>
      </c>
      <c r="G148" s="171">
        <f>(F148*$M$11)</f>
        <v>24.589692999999997</v>
      </c>
      <c r="H148" s="171">
        <f>ROUND(E148*G148,2)</f>
        <v>765.97</v>
      </c>
      <c r="I148" s="172">
        <f>H148/$H$193</f>
        <v>2.4805925700622398E-3</v>
      </c>
      <c r="J148" s="173">
        <f>IF($L$8=0,0,(F148*(1+$L$8)*(1-$L$9)))</f>
        <v>0</v>
      </c>
      <c r="K148" s="173">
        <f t="shared" si="10"/>
        <v>0</v>
      </c>
      <c r="L148" s="174">
        <f t="shared" si="11"/>
        <v>0</v>
      </c>
      <c r="M148" s="150"/>
      <c r="N148" s="151"/>
      <c r="O148" s="151"/>
    </row>
    <row r="149" spans="1:15" ht="30" x14ac:dyDescent="0.25">
      <c r="A149" s="187" t="s">
        <v>216</v>
      </c>
      <c r="B149" s="189">
        <v>70006</v>
      </c>
      <c r="C149" s="168" t="s">
        <v>66</v>
      </c>
      <c r="D149" s="169" t="s">
        <v>11</v>
      </c>
      <c r="E149" s="170">
        <v>49.2</v>
      </c>
      <c r="F149" s="171">
        <v>74.94</v>
      </c>
      <c r="G149" s="171">
        <f>(F149*$M$11)</f>
        <v>95.331174000000004</v>
      </c>
      <c r="H149" s="171">
        <f>ROUND(E149*G149,2)</f>
        <v>4690.29</v>
      </c>
      <c r="I149" s="172">
        <f>H149/$H$193</f>
        <v>1.5189496358130503E-2</v>
      </c>
      <c r="J149" s="173">
        <f>IF($L$8=0,0,(F149*(1+$L$8)*(1-$L$9)))</f>
        <v>0</v>
      </c>
      <c r="K149" s="173">
        <f t="shared" si="10"/>
        <v>0</v>
      </c>
      <c r="L149" s="174">
        <f t="shared" si="11"/>
        <v>0</v>
      </c>
      <c r="M149" s="150"/>
      <c r="N149" s="151"/>
      <c r="O149" s="151"/>
    </row>
    <row r="150" spans="1:15" s="186" customFormat="1" x14ac:dyDescent="0.25">
      <c r="A150" s="195"/>
      <c r="B150" s="176" t="s">
        <v>7</v>
      </c>
      <c r="C150" s="177" t="s">
        <v>18</v>
      </c>
      <c r="D150" s="178" t="s">
        <v>5</v>
      </c>
      <c r="E150" s="179" t="s">
        <v>6</v>
      </c>
      <c r="F150" s="180" t="s">
        <v>6</v>
      </c>
      <c r="G150" s="180"/>
      <c r="H150" s="180">
        <f>+SUBTOTAL(9,H147:H149)</f>
        <v>8844.0299999999988</v>
      </c>
      <c r="I150" s="181">
        <f>H150/$H$193</f>
        <v>2.8641376434334953E-2</v>
      </c>
      <c r="J150" s="173"/>
      <c r="K150" s="173">
        <f>SUM(K147:K149)</f>
        <v>0</v>
      </c>
      <c r="L150" s="183">
        <f>IF(K150=0,0,K150/$K$193)</f>
        <v>0</v>
      </c>
      <c r="M150" s="184"/>
      <c r="N150" s="185"/>
      <c r="O150" s="185"/>
    </row>
    <row r="151" spans="1:15" x14ac:dyDescent="0.25">
      <c r="A151" s="175" t="s">
        <v>7</v>
      </c>
      <c r="B151" s="167" t="s">
        <v>7</v>
      </c>
      <c r="C151" s="168" t="s">
        <v>8</v>
      </c>
      <c r="D151" s="169" t="s">
        <v>5</v>
      </c>
      <c r="E151" s="170" t="s">
        <v>6</v>
      </c>
      <c r="F151" s="171" t="s">
        <v>6</v>
      </c>
      <c r="G151" s="171"/>
      <c r="H151" s="171"/>
      <c r="I151" s="172"/>
      <c r="J151" s="173"/>
      <c r="K151" s="173"/>
      <c r="L151" s="174"/>
      <c r="M151" s="150"/>
      <c r="N151" s="151"/>
      <c r="O151" s="151"/>
    </row>
    <row r="152" spans="1:15" s="186" customFormat="1" x14ac:dyDescent="0.25">
      <c r="A152" s="175" t="s">
        <v>217</v>
      </c>
      <c r="B152" s="176" t="s">
        <v>7</v>
      </c>
      <c r="C152" s="177" t="s">
        <v>69</v>
      </c>
      <c r="D152" s="178" t="s">
        <v>5</v>
      </c>
      <c r="E152" s="179" t="s">
        <v>6</v>
      </c>
      <c r="F152" s="180" t="s">
        <v>6</v>
      </c>
      <c r="G152" s="180"/>
      <c r="H152" s="180"/>
      <c r="I152" s="181"/>
      <c r="J152" s="173"/>
      <c r="K152" s="173"/>
      <c r="L152" s="174"/>
      <c r="M152" s="184"/>
      <c r="N152" s="185"/>
      <c r="O152" s="185"/>
    </row>
    <row r="153" spans="1:15" ht="30" x14ac:dyDescent="0.25">
      <c r="A153" s="187" t="s">
        <v>218</v>
      </c>
      <c r="B153" s="189">
        <v>70030</v>
      </c>
      <c r="C153" s="168" t="s">
        <v>70</v>
      </c>
      <c r="D153" s="169" t="s">
        <v>49</v>
      </c>
      <c r="E153" s="170">
        <v>13.5</v>
      </c>
      <c r="F153" s="171">
        <v>61.38</v>
      </c>
      <c r="G153" s="171">
        <f t="shared" ref="G153:G161" si="12">(F153*$M$11)</f>
        <v>78.081498000000011</v>
      </c>
      <c r="H153" s="171">
        <f t="shared" ref="H153:H161" si="13">ROUND(E153*G153,2)</f>
        <v>1054.0999999999999</v>
      </c>
      <c r="I153" s="172">
        <f t="shared" ref="I153:I161" si="14">H153/$H$193</f>
        <v>3.4137010954771157E-3</v>
      </c>
      <c r="J153" s="173">
        <f t="shared" ref="J153:J161" si="15">IF($L$8=0,0,(F153*(1+$L$8)*(1-$L$9)))</f>
        <v>0</v>
      </c>
      <c r="K153" s="173">
        <f t="shared" si="10"/>
        <v>0</v>
      </c>
      <c r="L153" s="174">
        <f t="shared" si="11"/>
        <v>0</v>
      </c>
      <c r="M153" s="150"/>
      <c r="N153" s="151"/>
      <c r="O153" s="151"/>
    </row>
    <row r="154" spans="1:15" ht="30" x14ac:dyDescent="0.25">
      <c r="A154" s="187" t="s">
        <v>219</v>
      </c>
      <c r="B154" s="189">
        <v>70043</v>
      </c>
      <c r="C154" s="168" t="s">
        <v>71</v>
      </c>
      <c r="D154" s="169" t="s">
        <v>49</v>
      </c>
      <c r="E154" s="170">
        <v>1.55</v>
      </c>
      <c r="F154" s="171">
        <v>30.92</v>
      </c>
      <c r="G154" s="171">
        <f t="shared" si="12"/>
        <v>39.333332000000006</v>
      </c>
      <c r="H154" s="171">
        <f t="shared" si="13"/>
        <v>60.97</v>
      </c>
      <c r="I154" s="172">
        <f t="shared" si="14"/>
        <v>1.9745124351697161E-4</v>
      </c>
      <c r="J154" s="173">
        <f t="shared" si="15"/>
        <v>0</v>
      </c>
      <c r="K154" s="173">
        <f t="shared" si="10"/>
        <v>0</v>
      </c>
      <c r="L154" s="174">
        <f t="shared" si="11"/>
        <v>0</v>
      </c>
      <c r="M154" s="150"/>
      <c r="N154" s="151"/>
      <c r="O154" s="151"/>
    </row>
    <row r="155" spans="1:15" ht="30" x14ac:dyDescent="0.25">
      <c r="A155" s="187" t="s">
        <v>220</v>
      </c>
      <c r="B155" s="189">
        <v>70042</v>
      </c>
      <c r="C155" s="168" t="s">
        <v>72</v>
      </c>
      <c r="D155" s="169" t="s">
        <v>49</v>
      </c>
      <c r="E155" s="170">
        <v>7.1</v>
      </c>
      <c r="F155" s="171">
        <v>74.5</v>
      </c>
      <c r="G155" s="171">
        <f t="shared" si="12"/>
        <v>94.771450000000002</v>
      </c>
      <c r="H155" s="171">
        <f t="shared" si="13"/>
        <v>672.88</v>
      </c>
      <c r="I155" s="172">
        <f t="shared" si="14"/>
        <v>2.1791207600081984E-3</v>
      </c>
      <c r="J155" s="173">
        <f t="shared" si="15"/>
        <v>0</v>
      </c>
      <c r="K155" s="173">
        <f t="shared" si="10"/>
        <v>0</v>
      </c>
      <c r="L155" s="174">
        <f t="shared" si="11"/>
        <v>0</v>
      </c>
      <c r="M155" s="150"/>
      <c r="N155" s="151"/>
      <c r="O155" s="151"/>
    </row>
    <row r="156" spans="1:15" ht="30" x14ac:dyDescent="0.25">
      <c r="A156" s="187" t="s">
        <v>221</v>
      </c>
      <c r="B156" s="189">
        <v>70041</v>
      </c>
      <c r="C156" s="168" t="s">
        <v>73</v>
      </c>
      <c r="D156" s="169" t="s">
        <v>49</v>
      </c>
      <c r="E156" s="170">
        <v>1.18</v>
      </c>
      <c r="F156" s="171">
        <v>65.290000000000006</v>
      </c>
      <c r="G156" s="171">
        <f t="shared" si="12"/>
        <v>83.055409000000012</v>
      </c>
      <c r="H156" s="171">
        <f t="shared" si="13"/>
        <v>98.01</v>
      </c>
      <c r="I156" s="172">
        <f t="shared" si="14"/>
        <v>3.1740522186482511E-4</v>
      </c>
      <c r="J156" s="173">
        <f t="shared" si="15"/>
        <v>0</v>
      </c>
      <c r="K156" s="173">
        <f t="shared" si="10"/>
        <v>0</v>
      </c>
      <c r="L156" s="174">
        <f t="shared" si="11"/>
        <v>0</v>
      </c>
      <c r="M156" s="150"/>
      <c r="N156" s="151"/>
      <c r="O156" s="151"/>
    </row>
    <row r="157" spans="1:15" ht="30" x14ac:dyDescent="0.25">
      <c r="A157" s="187" t="s">
        <v>222</v>
      </c>
      <c r="B157" s="189">
        <v>70040</v>
      </c>
      <c r="C157" s="168" t="s">
        <v>74</v>
      </c>
      <c r="D157" s="169" t="s">
        <v>49</v>
      </c>
      <c r="E157" s="170">
        <v>72</v>
      </c>
      <c r="F157" s="171">
        <v>93.14</v>
      </c>
      <c r="G157" s="171">
        <f t="shared" si="12"/>
        <v>118.483394</v>
      </c>
      <c r="H157" s="171">
        <f t="shared" si="13"/>
        <v>8530.7999999999993</v>
      </c>
      <c r="I157" s="172">
        <f t="shared" si="14"/>
        <v>2.7626981600698396E-2</v>
      </c>
      <c r="J157" s="173">
        <f t="shared" si="15"/>
        <v>0</v>
      </c>
      <c r="K157" s="173">
        <f t="shared" si="10"/>
        <v>0</v>
      </c>
      <c r="L157" s="174">
        <f t="shared" si="11"/>
        <v>0</v>
      </c>
      <c r="M157" s="150"/>
      <c r="N157" s="151"/>
      <c r="O157" s="151"/>
    </row>
    <row r="158" spans="1:15" ht="30" x14ac:dyDescent="0.25">
      <c r="A158" s="187" t="s">
        <v>223</v>
      </c>
      <c r="B158" s="189">
        <v>70039</v>
      </c>
      <c r="C158" s="168" t="s">
        <v>75</v>
      </c>
      <c r="D158" s="169" t="s">
        <v>49</v>
      </c>
      <c r="E158" s="170">
        <v>72</v>
      </c>
      <c r="F158" s="171">
        <v>96.21</v>
      </c>
      <c r="G158" s="171">
        <f t="shared" si="12"/>
        <v>122.388741</v>
      </c>
      <c r="H158" s="171">
        <f t="shared" si="13"/>
        <v>8811.99</v>
      </c>
      <c r="I158" s="172">
        <f t="shared" si="14"/>
        <v>2.8537614947664731E-2</v>
      </c>
      <c r="J158" s="173">
        <f t="shared" si="15"/>
        <v>0</v>
      </c>
      <c r="K158" s="173">
        <f t="shared" si="10"/>
        <v>0</v>
      </c>
      <c r="L158" s="174">
        <f t="shared" si="11"/>
        <v>0</v>
      </c>
      <c r="M158" s="150"/>
      <c r="N158" s="151"/>
      <c r="O158" s="151"/>
    </row>
    <row r="159" spans="1:15" x14ac:dyDescent="0.25">
      <c r="A159" s="187" t="s">
        <v>224</v>
      </c>
      <c r="B159" s="189">
        <v>85383</v>
      </c>
      <c r="C159" s="168" t="s">
        <v>76</v>
      </c>
      <c r="D159" s="169" t="s">
        <v>49</v>
      </c>
      <c r="E159" s="170">
        <v>131</v>
      </c>
      <c r="F159" s="171">
        <v>3.28</v>
      </c>
      <c r="G159" s="171">
        <f t="shared" si="12"/>
        <v>4.1724879999999995</v>
      </c>
      <c r="H159" s="171">
        <f t="shared" si="13"/>
        <v>546.6</v>
      </c>
      <c r="I159" s="172">
        <f t="shared" si="14"/>
        <v>1.770163190198076E-3</v>
      </c>
      <c r="J159" s="173">
        <f t="shared" si="15"/>
        <v>0</v>
      </c>
      <c r="K159" s="173">
        <f t="shared" si="10"/>
        <v>0</v>
      </c>
      <c r="L159" s="174">
        <f t="shared" si="11"/>
        <v>0</v>
      </c>
      <c r="M159" s="150"/>
      <c r="N159" s="151"/>
      <c r="O159" s="151"/>
    </row>
    <row r="160" spans="1:15" x14ac:dyDescent="0.25">
      <c r="A160" s="187" t="s">
        <v>225</v>
      </c>
      <c r="B160" s="189">
        <v>70044</v>
      </c>
      <c r="C160" s="168" t="s">
        <v>77</v>
      </c>
      <c r="D160" s="169" t="s">
        <v>49</v>
      </c>
      <c r="E160" s="170">
        <v>131</v>
      </c>
      <c r="F160" s="171">
        <v>23.29</v>
      </c>
      <c r="G160" s="171">
        <f t="shared" si="12"/>
        <v>29.627209000000001</v>
      </c>
      <c r="H160" s="171">
        <f t="shared" si="13"/>
        <v>3881.16</v>
      </c>
      <c r="I160" s="172">
        <f t="shared" si="14"/>
        <v>1.2569130199906995E-2</v>
      </c>
      <c r="J160" s="173">
        <f t="shared" si="15"/>
        <v>0</v>
      </c>
      <c r="K160" s="173">
        <f t="shared" si="10"/>
        <v>0</v>
      </c>
      <c r="L160" s="174">
        <f t="shared" si="11"/>
        <v>0</v>
      </c>
      <c r="M160" s="150"/>
      <c r="N160" s="151"/>
      <c r="O160" s="151"/>
    </row>
    <row r="161" spans="1:15" x14ac:dyDescent="0.25">
      <c r="A161" s="187" t="s">
        <v>226</v>
      </c>
      <c r="B161" s="189">
        <v>70045</v>
      </c>
      <c r="C161" s="168" t="s">
        <v>78</v>
      </c>
      <c r="D161" s="169" t="s">
        <v>49</v>
      </c>
      <c r="E161" s="170">
        <v>216</v>
      </c>
      <c r="F161" s="171">
        <v>31.74</v>
      </c>
      <c r="G161" s="171">
        <f t="shared" si="12"/>
        <v>40.376453999999995</v>
      </c>
      <c r="H161" s="171">
        <f t="shared" si="13"/>
        <v>8721.31</v>
      </c>
      <c r="I161" s="172">
        <f t="shared" si="14"/>
        <v>2.8243947918599303E-2</v>
      </c>
      <c r="J161" s="173">
        <f t="shared" si="15"/>
        <v>0</v>
      </c>
      <c r="K161" s="173">
        <f t="shared" si="10"/>
        <v>0</v>
      </c>
      <c r="L161" s="174">
        <f t="shared" si="11"/>
        <v>0</v>
      </c>
      <c r="M161" s="150"/>
      <c r="N161" s="151"/>
      <c r="O161" s="151"/>
    </row>
    <row r="162" spans="1:15" s="186" customFormat="1" x14ac:dyDescent="0.25">
      <c r="A162" s="195"/>
      <c r="B162" s="196"/>
      <c r="C162" s="177" t="s">
        <v>18</v>
      </c>
      <c r="D162" s="178"/>
      <c r="E162" s="179"/>
      <c r="F162" s="180"/>
      <c r="G162" s="180"/>
      <c r="H162" s="180">
        <f>+SUBTOTAL(9,H153:H161)</f>
        <v>32377.82</v>
      </c>
      <c r="I162" s="181">
        <f>H162/$H$193</f>
        <v>0.10485551617793462</v>
      </c>
      <c r="J162" s="173"/>
      <c r="K162" s="173">
        <f>SUM(K153:K161)</f>
        <v>0</v>
      </c>
      <c r="L162" s="183">
        <f>IF(K162=0,0,K162/$K$193)</f>
        <v>0</v>
      </c>
      <c r="M162" s="184"/>
      <c r="N162" s="185"/>
      <c r="O162" s="185"/>
    </row>
    <row r="163" spans="1:15" x14ac:dyDescent="0.25">
      <c r="A163" s="175" t="s">
        <v>7</v>
      </c>
      <c r="B163" s="167" t="s">
        <v>7</v>
      </c>
      <c r="C163" s="168" t="s">
        <v>8</v>
      </c>
      <c r="D163" s="169" t="s">
        <v>5</v>
      </c>
      <c r="E163" s="170" t="s">
        <v>6</v>
      </c>
      <c r="F163" s="171" t="s">
        <v>6</v>
      </c>
      <c r="G163" s="171"/>
      <c r="H163" s="171"/>
      <c r="I163" s="172"/>
      <c r="J163" s="173"/>
      <c r="K163" s="173"/>
      <c r="L163" s="174"/>
      <c r="M163" s="150"/>
      <c r="N163" s="151"/>
      <c r="O163" s="151"/>
    </row>
    <row r="164" spans="1:15" s="186" customFormat="1" x14ac:dyDescent="0.25">
      <c r="A164" s="175" t="s">
        <v>227</v>
      </c>
      <c r="B164" s="176" t="s">
        <v>7</v>
      </c>
      <c r="C164" s="177" t="s">
        <v>79</v>
      </c>
      <c r="D164" s="178" t="s">
        <v>5</v>
      </c>
      <c r="E164" s="179" t="s">
        <v>6</v>
      </c>
      <c r="F164" s="180" t="s">
        <v>6</v>
      </c>
      <c r="G164" s="180"/>
      <c r="H164" s="180"/>
      <c r="I164" s="181"/>
      <c r="J164" s="173"/>
      <c r="K164" s="173"/>
      <c r="L164" s="174"/>
      <c r="M164" s="184"/>
      <c r="N164" s="185"/>
      <c r="O164" s="185"/>
    </row>
    <row r="165" spans="1:15" ht="30" x14ac:dyDescent="0.25">
      <c r="A165" s="187" t="s">
        <v>228</v>
      </c>
      <c r="B165" s="189">
        <v>70046</v>
      </c>
      <c r="C165" s="168" t="s">
        <v>80</v>
      </c>
      <c r="D165" s="169" t="s">
        <v>11</v>
      </c>
      <c r="E165" s="170">
        <v>228.77</v>
      </c>
      <c r="F165" s="171">
        <v>35.94</v>
      </c>
      <c r="G165" s="171">
        <f t="shared" ref="G165:G175" si="16">(F165*$M$11)</f>
        <v>45.719273999999999</v>
      </c>
      <c r="H165" s="171">
        <f t="shared" ref="H165:H175" si="17">ROUND(E165*G165,2)</f>
        <v>10459.200000000001</v>
      </c>
      <c r="I165" s="172">
        <f t="shared" ref="I165:I175" si="18">H165/$H$193</f>
        <v>3.3872101790925202E-2</v>
      </c>
      <c r="J165" s="173">
        <f t="shared" ref="J165:J175" si="19">IF($L$8=0,0,(F165*(1+$L$8)*(1-$L$9)))</f>
        <v>0</v>
      </c>
      <c r="K165" s="173">
        <f t="shared" si="10"/>
        <v>0</v>
      </c>
      <c r="L165" s="174">
        <f t="shared" si="11"/>
        <v>0</v>
      </c>
      <c r="M165" s="150"/>
      <c r="N165" s="151"/>
      <c r="O165" s="151"/>
    </row>
    <row r="166" spans="1:15" ht="30" x14ac:dyDescent="0.25">
      <c r="A166" s="187" t="s">
        <v>229</v>
      </c>
      <c r="B166" s="189">
        <v>100070</v>
      </c>
      <c r="C166" s="168" t="s">
        <v>81</v>
      </c>
      <c r="D166" s="169" t="s">
        <v>11</v>
      </c>
      <c r="E166" s="170">
        <v>21.4</v>
      </c>
      <c r="F166" s="171">
        <v>290.60000000000002</v>
      </c>
      <c r="G166" s="171">
        <f t="shared" si="16"/>
        <v>369.67226000000005</v>
      </c>
      <c r="H166" s="171">
        <f t="shared" si="17"/>
        <v>7910.99</v>
      </c>
      <c r="I166" s="172">
        <f t="shared" si="18"/>
        <v>2.5619727947356521E-2</v>
      </c>
      <c r="J166" s="173">
        <f t="shared" si="19"/>
        <v>0</v>
      </c>
      <c r="K166" s="173">
        <f t="shared" si="10"/>
        <v>0</v>
      </c>
      <c r="L166" s="174">
        <f t="shared" si="11"/>
        <v>0</v>
      </c>
      <c r="M166" s="150"/>
      <c r="N166" s="151"/>
      <c r="O166" s="151"/>
    </row>
    <row r="167" spans="1:15" ht="45" x14ac:dyDescent="0.25">
      <c r="A167" s="187" t="s">
        <v>230</v>
      </c>
      <c r="B167" s="189">
        <v>160002</v>
      </c>
      <c r="C167" s="168" t="s">
        <v>50</v>
      </c>
      <c r="D167" s="169" t="s">
        <v>11</v>
      </c>
      <c r="E167" s="170">
        <v>72.52</v>
      </c>
      <c r="F167" s="171">
        <v>19.329999999999998</v>
      </c>
      <c r="G167" s="171">
        <f t="shared" si="16"/>
        <v>24.589692999999997</v>
      </c>
      <c r="H167" s="171">
        <f t="shared" si="17"/>
        <v>1783.24</v>
      </c>
      <c r="I167" s="172">
        <f t="shared" si="18"/>
        <v>5.7750197718419629E-3</v>
      </c>
      <c r="J167" s="173">
        <f t="shared" si="19"/>
        <v>0</v>
      </c>
      <c r="K167" s="173">
        <f t="shared" si="10"/>
        <v>0</v>
      </c>
      <c r="L167" s="174">
        <f t="shared" si="11"/>
        <v>0</v>
      </c>
      <c r="M167" s="150"/>
      <c r="N167" s="151"/>
      <c r="O167" s="151"/>
    </row>
    <row r="168" spans="1:15" x14ac:dyDescent="0.25">
      <c r="A168" s="187" t="s">
        <v>231</v>
      </c>
      <c r="B168" s="189">
        <v>85334</v>
      </c>
      <c r="C168" s="168" t="s">
        <v>60</v>
      </c>
      <c r="D168" s="169" t="s">
        <v>11</v>
      </c>
      <c r="E168" s="170">
        <v>2.61</v>
      </c>
      <c r="F168" s="171">
        <v>16.41</v>
      </c>
      <c r="G168" s="171">
        <f t="shared" si="16"/>
        <v>20.875161000000002</v>
      </c>
      <c r="H168" s="171">
        <f t="shared" si="17"/>
        <v>54.48</v>
      </c>
      <c r="I168" s="172">
        <f t="shared" si="18"/>
        <v>1.7643338931941303E-4</v>
      </c>
      <c r="J168" s="173">
        <f t="shared" si="19"/>
        <v>0</v>
      </c>
      <c r="K168" s="173">
        <f t="shared" si="10"/>
        <v>0</v>
      </c>
      <c r="L168" s="174">
        <f t="shared" si="11"/>
        <v>0</v>
      </c>
      <c r="M168" s="150"/>
      <c r="N168" s="151"/>
      <c r="O168" s="151"/>
    </row>
    <row r="169" spans="1:15" ht="30" x14ac:dyDescent="0.25">
      <c r="A169" s="187" t="s">
        <v>232</v>
      </c>
      <c r="B169" s="189">
        <v>72144</v>
      </c>
      <c r="C169" s="168" t="s">
        <v>82</v>
      </c>
      <c r="D169" s="169" t="s">
        <v>17</v>
      </c>
      <c r="E169" s="170">
        <v>1</v>
      </c>
      <c r="F169" s="171">
        <v>81.569999999999993</v>
      </c>
      <c r="G169" s="171">
        <f t="shared" si="16"/>
        <v>103.76519699999999</v>
      </c>
      <c r="H169" s="171">
        <f t="shared" si="17"/>
        <v>103.77</v>
      </c>
      <c r="I169" s="172">
        <f t="shared" si="18"/>
        <v>3.3605897227745026E-4</v>
      </c>
      <c r="J169" s="173">
        <f t="shared" si="19"/>
        <v>0</v>
      </c>
      <c r="K169" s="173">
        <f t="shared" si="10"/>
        <v>0</v>
      </c>
      <c r="L169" s="174">
        <f t="shared" si="11"/>
        <v>0</v>
      </c>
      <c r="M169" s="150"/>
      <c r="N169" s="151"/>
      <c r="O169" s="151"/>
    </row>
    <row r="170" spans="1:15" x14ac:dyDescent="0.25">
      <c r="A170" s="187" t="s">
        <v>233</v>
      </c>
      <c r="B170" s="189">
        <v>72215</v>
      </c>
      <c r="C170" s="168" t="s">
        <v>83</v>
      </c>
      <c r="D170" s="169" t="s">
        <v>84</v>
      </c>
      <c r="E170" s="170">
        <v>0.22</v>
      </c>
      <c r="F170" s="171">
        <v>41.03</v>
      </c>
      <c r="G170" s="171">
        <f t="shared" si="16"/>
        <v>52.194262999999999</v>
      </c>
      <c r="H170" s="171">
        <f t="shared" si="17"/>
        <v>11.48</v>
      </c>
      <c r="I170" s="172">
        <f t="shared" si="18"/>
        <v>3.7177960891829328E-5</v>
      </c>
      <c r="J170" s="173">
        <f t="shared" si="19"/>
        <v>0</v>
      </c>
      <c r="K170" s="173">
        <f t="shared" si="10"/>
        <v>0</v>
      </c>
      <c r="L170" s="174">
        <f t="shared" si="11"/>
        <v>0</v>
      </c>
      <c r="M170" s="150"/>
      <c r="N170" s="151"/>
      <c r="O170" s="151"/>
    </row>
    <row r="171" spans="1:15" ht="60" x14ac:dyDescent="0.25">
      <c r="A171" s="187" t="s">
        <v>234</v>
      </c>
      <c r="B171" s="189">
        <v>87509</v>
      </c>
      <c r="C171" s="168" t="s">
        <v>85</v>
      </c>
      <c r="D171" s="169" t="s">
        <v>11</v>
      </c>
      <c r="E171" s="170">
        <v>2.61</v>
      </c>
      <c r="F171" s="171">
        <v>90.5</v>
      </c>
      <c r="G171" s="171">
        <f t="shared" si="16"/>
        <v>115.12505</v>
      </c>
      <c r="H171" s="171">
        <f t="shared" si="17"/>
        <v>300.48</v>
      </c>
      <c r="I171" s="172">
        <f t="shared" si="18"/>
        <v>9.7310397985861299E-4</v>
      </c>
      <c r="J171" s="173">
        <f t="shared" si="19"/>
        <v>0</v>
      </c>
      <c r="K171" s="173">
        <f t="shared" si="10"/>
        <v>0</v>
      </c>
      <c r="L171" s="174">
        <f t="shared" si="11"/>
        <v>0</v>
      </c>
      <c r="M171" s="150"/>
      <c r="N171" s="151"/>
      <c r="O171" s="151"/>
    </row>
    <row r="172" spans="1:15" ht="60" x14ac:dyDescent="0.25">
      <c r="A172" s="187" t="s">
        <v>235</v>
      </c>
      <c r="B172" s="189">
        <v>87794</v>
      </c>
      <c r="C172" s="168" t="s">
        <v>86</v>
      </c>
      <c r="D172" s="169" t="s">
        <v>11</v>
      </c>
      <c r="E172" s="170">
        <v>2.61</v>
      </c>
      <c r="F172" s="171">
        <v>27.86</v>
      </c>
      <c r="G172" s="171">
        <f t="shared" si="16"/>
        <v>35.440705999999999</v>
      </c>
      <c r="H172" s="171">
        <f t="shared" si="17"/>
        <v>92.5</v>
      </c>
      <c r="I172" s="172">
        <f t="shared" si="18"/>
        <v>2.9956109603608127E-4</v>
      </c>
      <c r="J172" s="173">
        <f t="shared" si="19"/>
        <v>0</v>
      </c>
      <c r="K172" s="173">
        <f t="shared" si="10"/>
        <v>0</v>
      </c>
      <c r="L172" s="174">
        <f t="shared" si="11"/>
        <v>0</v>
      </c>
      <c r="M172" s="150"/>
      <c r="N172" s="151"/>
      <c r="O172" s="151"/>
    </row>
    <row r="173" spans="1:15" ht="30" x14ac:dyDescent="0.25">
      <c r="A173" s="187" t="s">
        <v>236</v>
      </c>
      <c r="B173" s="189">
        <v>180093</v>
      </c>
      <c r="C173" s="168" t="s">
        <v>87</v>
      </c>
      <c r="D173" s="169" t="s">
        <v>49</v>
      </c>
      <c r="E173" s="170">
        <v>148</v>
      </c>
      <c r="F173" s="171">
        <v>19.75</v>
      </c>
      <c r="G173" s="171">
        <f t="shared" si="16"/>
        <v>25.123975000000002</v>
      </c>
      <c r="H173" s="171">
        <f t="shared" si="17"/>
        <v>3718.35</v>
      </c>
      <c r="I173" s="172">
        <f t="shared" si="18"/>
        <v>1.2041870285900137E-2</v>
      </c>
      <c r="J173" s="173">
        <f t="shared" si="19"/>
        <v>0</v>
      </c>
      <c r="K173" s="173">
        <f t="shared" si="10"/>
        <v>0</v>
      </c>
      <c r="L173" s="174">
        <f t="shared" si="11"/>
        <v>0</v>
      </c>
      <c r="M173" s="150"/>
      <c r="N173" s="151"/>
      <c r="O173" s="151"/>
    </row>
    <row r="174" spans="1:15" x14ac:dyDescent="0.25">
      <c r="A174" s="187" t="s">
        <v>237</v>
      </c>
      <c r="B174" s="189">
        <v>70044</v>
      </c>
      <c r="C174" s="168" t="s">
        <v>77</v>
      </c>
      <c r="D174" s="169" t="s">
        <v>49</v>
      </c>
      <c r="E174" s="170">
        <v>56.4</v>
      </c>
      <c r="F174" s="171">
        <v>23.29</v>
      </c>
      <c r="G174" s="171">
        <f t="shared" si="16"/>
        <v>29.627209000000001</v>
      </c>
      <c r="H174" s="171">
        <f t="shared" si="17"/>
        <v>1670.97</v>
      </c>
      <c r="I174" s="172">
        <f t="shared" si="18"/>
        <v>5.4114335637125482E-3</v>
      </c>
      <c r="J174" s="173">
        <f t="shared" si="19"/>
        <v>0</v>
      </c>
      <c r="K174" s="173">
        <f t="shared" si="10"/>
        <v>0</v>
      </c>
      <c r="L174" s="174">
        <f t="shared" si="11"/>
        <v>0</v>
      </c>
      <c r="M174" s="150"/>
      <c r="N174" s="151"/>
      <c r="O174" s="151"/>
    </row>
    <row r="175" spans="1:15" ht="30" x14ac:dyDescent="0.25">
      <c r="A175" s="187" t="s">
        <v>238</v>
      </c>
      <c r="B175" s="189">
        <v>70025</v>
      </c>
      <c r="C175" s="168" t="s">
        <v>32</v>
      </c>
      <c r="D175" s="169" t="s">
        <v>11</v>
      </c>
      <c r="E175" s="170">
        <v>50.62</v>
      </c>
      <c r="F175" s="171">
        <v>72</v>
      </c>
      <c r="G175" s="171">
        <f t="shared" si="16"/>
        <v>91.591200000000001</v>
      </c>
      <c r="H175" s="171">
        <f t="shared" si="17"/>
        <v>4636.3500000000004</v>
      </c>
      <c r="I175" s="172">
        <f t="shared" si="18"/>
        <v>1.5014811757912274E-2</v>
      </c>
      <c r="J175" s="173">
        <f t="shared" si="19"/>
        <v>0</v>
      </c>
      <c r="K175" s="173">
        <f t="shared" si="10"/>
        <v>0</v>
      </c>
      <c r="L175" s="174">
        <f t="shared" si="11"/>
        <v>0</v>
      </c>
      <c r="M175" s="150"/>
      <c r="N175" s="151"/>
      <c r="O175" s="151"/>
    </row>
    <row r="176" spans="1:15" s="186" customFormat="1" x14ac:dyDescent="0.25">
      <c r="A176" s="175" t="s">
        <v>7</v>
      </c>
      <c r="B176" s="176" t="s">
        <v>7</v>
      </c>
      <c r="C176" s="177" t="s">
        <v>18</v>
      </c>
      <c r="D176" s="178" t="s">
        <v>5</v>
      </c>
      <c r="E176" s="179" t="s">
        <v>6</v>
      </c>
      <c r="F176" s="180" t="s">
        <v>6</v>
      </c>
      <c r="G176" s="180"/>
      <c r="H176" s="180">
        <f>+SUBTOTAL(9,H165:H175)</f>
        <v>30741.810000000005</v>
      </c>
      <c r="I176" s="181">
        <f>H176/$H$193</f>
        <v>9.9557300516032052E-2</v>
      </c>
      <c r="J176" s="173"/>
      <c r="K176" s="182">
        <f>SUM(K165:K175)</f>
        <v>0</v>
      </c>
      <c r="L176" s="183">
        <f>IF(K176=0,0,K176/$K$193)</f>
        <v>0</v>
      </c>
      <c r="M176" s="184"/>
      <c r="N176" s="185"/>
      <c r="O176" s="185"/>
    </row>
    <row r="177" spans="1:15" x14ac:dyDescent="0.25">
      <c r="A177" s="175"/>
      <c r="B177" s="167" t="s">
        <v>7</v>
      </c>
      <c r="C177" s="168" t="s">
        <v>8</v>
      </c>
      <c r="D177" s="169" t="s">
        <v>5</v>
      </c>
      <c r="E177" s="170" t="s">
        <v>6</v>
      </c>
      <c r="F177" s="171" t="s">
        <v>6</v>
      </c>
      <c r="G177" s="171"/>
      <c r="H177" s="171"/>
      <c r="I177" s="172"/>
      <c r="J177" s="173"/>
      <c r="K177" s="173"/>
      <c r="L177" s="174"/>
      <c r="M177" s="150"/>
      <c r="N177" s="151"/>
      <c r="O177" s="151"/>
    </row>
    <row r="178" spans="1:15" s="186" customFormat="1" x14ac:dyDescent="0.25">
      <c r="A178" s="193" t="s">
        <v>239</v>
      </c>
      <c r="B178" s="176" t="s">
        <v>7</v>
      </c>
      <c r="C178" s="177" t="s">
        <v>88</v>
      </c>
      <c r="D178" s="178" t="s">
        <v>5</v>
      </c>
      <c r="E178" s="179" t="s">
        <v>6</v>
      </c>
      <c r="F178" s="180" t="s">
        <v>6</v>
      </c>
      <c r="G178" s="180"/>
      <c r="H178" s="180">
        <f>H187</f>
        <v>2065.0600000000004</v>
      </c>
      <c r="I178" s="181">
        <f>H178/$H$193</f>
        <v>6.6876933727596762E-3</v>
      </c>
      <c r="J178" s="173"/>
      <c r="K178" s="182">
        <f>K187</f>
        <v>0</v>
      </c>
      <c r="L178" s="183">
        <f>IF(K178=0,0,K178/$K$193)</f>
        <v>0</v>
      </c>
      <c r="M178" s="184"/>
      <c r="N178" s="185"/>
      <c r="O178" s="185"/>
    </row>
    <row r="179" spans="1:15" ht="30" x14ac:dyDescent="0.25">
      <c r="A179" s="194" t="s">
        <v>240</v>
      </c>
      <c r="B179" s="189">
        <v>72260</v>
      </c>
      <c r="C179" s="168" t="s">
        <v>89</v>
      </c>
      <c r="D179" s="169" t="s">
        <v>17</v>
      </c>
      <c r="E179" s="170">
        <v>40</v>
      </c>
      <c r="F179" s="171">
        <v>13.78</v>
      </c>
      <c r="G179" s="171">
        <f t="shared" ref="G179:G186" si="20">(F179*$M$11)</f>
        <v>17.529537999999999</v>
      </c>
      <c r="H179" s="171">
        <f t="shared" ref="H179:H186" si="21">ROUND(E179*G179,2)</f>
        <v>701.18</v>
      </c>
      <c r="I179" s="172">
        <f t="shared" ref="I179:I186" si="22">H179/$H$193</f>
        <v>2.2707702629035614E-3</v>
      </c>
      <c r="J179" s="173">
        <f t="shared" ref="J179:J186" si="23">IF($L$8=0,0,(F179*(1+$L$8)*(1-$L$9)))</f>
        <v>0</v>
      </c>
      <c r="K179" s="173">
        <f t="shared" si="10"/>
        <v>0</v>
      </c>
      <c r="L179" s="174">
        <f t="shared" si="11"/>
        <v>0</v>
      </c>
      <c r="M179" s="150"/>
      <c r="N179" s="151"/>
      <c r="O179" s="151"/>
    </row>
    <row r="180" spans="1:15" ht="30" x14ac:dyDescent="0.25">
      <c r="A180" s="194" t="s">
        <v>241</v>
      </c>
      <c r="B180" s="189">
        <v>72262</v>
      </c>
      <c r="C180" s="168" t="s">
        <v>90</v>
      </c>
      <c r="D180" s="169" t="s">
        <v>17</v>
      </c>
      <c r="E180" s="170">
        <v>30</v>
      </c>
      <c r="F180" s="171">
        <v>14.43</v>
      </c>
      <c r="G180" s="171">
        <f t="shared" si="20"/>
        <v>18.356403</v>
      </c>
      <c r="H180" s="171">
        <f t="shared" si="21"/>
        <v>550.69000000000005</v>
      </c>
      <c r="I180" s="172">
        <f t="shared" si="22"/>
        <v>1.7834086483903742E-3</v>
      </c>
      <c r="J180" s="173">
        <f t="shared" si="23"/>
        <v>0</v>
      </c>
      <c r="K180" s="173">
        <f t="shared" si="10"/>
        <v>0</v>
      </c>
      <c r="L180" s="174">
        <f t="shared" si="11"/>
        <v>0</v>
      </c>
      <c r="M180" s="150"/>
      <c r="N180" s="151"/>
      <c r="O180" s="151"/>
    </row>
    <row r="181" spans="1:15" x14ac:dyDescent="0.25">
      <c r="A181" s="194" t="s">
        <v>242</v>
      </c>
      <c r="B181" s="189">
        <v>72251</v>
      </c>
      <c r="C181" s="168" t="s">
        <v>91</v>
      </c>
      <c r="D181" s="169" t="s">
        <v>49</v>
      </c>
      <c r="E181" s="170">
        <v>20</v>
      </c>
      <c r="F181" s="171">
        <v>10.85</v>
      </c>
      <c r="G181" s="171">
        <f t="shared" si="20"/>
        <v>13.802284999999999</v>
      </c>
      <c r="H181" s="171">
        <f t="shared" si="21"/>
        <v>276.05</v>
      </c>
      <c r="I181" s="172">
        <f t="shared" si="22"/>
        <v>8.9398746552173222E-4</v>
      </c>
      <c r="J181" s="173">
        <f t="shared" si="23"/>
        <v>0</v>
      </c>
      <c r="K181" s="173">
        <f t="shared" si="10"/>
        <v>0</v>
      </c>
      <c r="L181" s="174">
        <f t="shared" si="11"/>
        <v>0</v>
      </c>
      <c r="M181" s="150"/>
      <c r="N181" s="151"/>
      <c r="O181" s="151"/>
    </row>
    <row r="182" spans="1:15" x14ac:dyDescent="0.25">
      <c r="A182" s="194" t="s">
        <v>243</v>
      </c>
      <c r="B182" s="189">
        <v>72253</v>
      </c>
      <c r="C182" s="168" t="s">
        <v>92</v>
      </c>
      <c r="D182" s="169" t="s">
        <v>49</v>
      </c>
      <c r="E182" s="170">
        <v>15</v>
      </c>
      <c r="F182" s="171">
        <v>20.55</v>
      </c>
      <c r="G182" s="171">
        <f t="shared" si="20"/>
        <v>26.141655</v>
      </c>
      <c r="H182" s="171">
        <f t="shared" si="21"/>
        <v>392.12</v>
      </c>
      <c r="I182" s="172">
        <f t="shared" si="22"/>
        <v>1.2698799673261426E-3</v>
      </c>
      <c r="J182" s="173">
        <f t="shared" si="23"/>
        <v>0</v>
      </c>
      <c r="K182" s="173">
        <f t="shared" si="10"/>
        <v>0</v>
      </c>
      <c r="L182" s="174">
        <f t="shared" si="11"/>
        <v>0</v>
      </c>
      <c r="M182" s="150"/>
      <c r="N182" s="151"/>
      <c r="O182" s="151"/>
    </row>
    <row r="183" spans="1:15" x14ac:dyDescent="0.25">
      <c r="A183" s="194" t="s">
        <v>244</v>
      </c>
      <c r="B183" s="189">
        <v>180123</v>
      </c>
      <c r="C183" s="168" t="s">
        <v>93</v>
      </c>
      <c r="D183" s="169" t="s">
        <v>17</v>
      </c>
      <c r="E183" s="170">
        <v>70</v>
      </c>
      <c r="F183" s="171">
        <v>0.87</v>
      </c>
      <c r="G183" s="171">
        <f t="shared" si="20"/>
        <v>1.106727</v>
      </c>
      <c r="H183" s="171">
        <f t="shared" si="21"/>
        <v>77.47</v>
      </c>
      <c r="I183" s="172">
        <f t="shared" si="22"/>
        <v>2.5088646605313746E-4</v>
      </c>
      <c r="J183" s="173">
        <f t="shared" si="23"/>
        <v>0</v>
      </c>
      <c r="K183" s="173">
        <f t="shared" si="10"/>
        <v>0</v>
      </c>
      <c r="L183" s="174">
        <f t="shared" si="11"/>
        <v>0</v>
      </c>
      <c r="M183" s="150"/>
      <c r="N183" s="151"/>
      <c r="O183" s="151"/>
    </row>
    <row r="184" spans="1:15" x14ac:dyDescent="0.25">
      <c r="A184" s="194" t="s">
        <v>245</v>
      </c>
      <c r="B184" s="189">
        <v>180124</v>
      </c>
      <c r="C184" s="168" t="s">
        <v>94</v>
      </c>
      <c r="D184" s="169" t="s">
        <v>17</v>
      </c>
      <c r="E184" s="170">
        <v>70</v>
      </c>
      <c r="F184" s="171">
        <v>0.55000000000000004</v>
      </c>
      <c r="G184" s="171">
        <f t="shared" si="20"/>
        <v>0.69965500000000003</v>
      </c>
      <c r="H184" s="171">
        <f t="shared" si="21"/>
        <v>48.98</v>
      </c>
      <c r="I184" s="172">
        <f t="shared" si="22"/>
        <v>1.5862164847402441E-4</v>
      </c>
      <c r="J184" s="173">
        <f t="shared" si="23"/>
        <v>0</v>
      </c>
      <c r="K184" s="173">
        <f t="shared" si="10"/>
        <v>0</v>
      </c>
      <c r="L184" s="174">
        <f t="shared" si="11"/>
        <v>0</v>
      </c>
      <c r="M184" s="150"/>
      <c r="N184" s="151"/>
      <c r="O184" s="151"/>
    </row>
    <row r="185" spans="1:15" x14ac:dyDescent="0.25">
      <c r="A185" s="194" t="s">
        <v>246</v>
      </c>
      <c r="B185" s="189">
        <v>180125</v>
      </c>
      <c r="C185" s="168" t="s">
        <v>95</v>
      </c>
      <c r="D185" s="169" t="s">
        <v>17</v>
      </c>
      <c r="E185" s="170">
        <v>20</v>
      </c>
      <c r="F185" s="171">
        <v>0.66</v>
      </c>
      <c r="G185" s="171">
        <f t="shared" si="20"/>
        <v>0.83958600000000005</v>
      </c>
      <c r="H185" s="171">
        <f t="shared" si="21"/>
        <v>16.79</v>
      </c>
      <c r="I185" s="172">
        <f t="shared" si="22"/>
        <v>5.4374387053468152E-5</v>
      </c>
      <c r="J185" s="173">
        <f t="shared" si="23"/>
        <v>0</v>
      </c>
      <c r="K185" s="173">
        <f t="shared" si="10"/>
        <v>0</v>
      </c>
      <c r="L185" s="174">
        <f t="shared" si="11"/>
        <v>0</v>
      </c>
      <c r="M185" s="150"/>
      <c r="N185" s="151"/>
      <c r="O185" s="151"/>
    </row>
    <row r="186" spans="1:15" x14ac:dyDescent="0.25">
      <c r="A186" s="194" t="s">
        <v>247</v>
      </c>
      <c r="B186" s="189">
        <v>180126</v>
      </c>
      <c r="C186" s="168" t="s">
        <v>96</v>
      </c>
      <c r="D186" s="169" t="s">
        <v>17</v>
      </c>
      <c r="E186" s="170">
        <v>20</v>
      </c>
      <c r="F186" s="171">
        <v>7.0000000000000007E-2</v>
      </c>
      <c r="G186" s="171">
        <f t="shared" si="20"/>
        <v>8.9047000000000015E-2</v>
      </c>
      <c r="H186" s="171">
        <f t="shared" si="21"/>
        <v>1.78</v>
      </c>
      <c r="I186" s="172">
        <f t="shared" si="22"/>
        <v>5.7645270372348612E-6</v>
      </c>
      <c r="J186" s="173">
        <f t="shared" si="23"/>
        <v>0</v>
      </c>
      <c r="K186" s="173">
        <f t="shared" si="10"/>
        <v>0</v>
      </c>
      <c r="L186" s="174">
        <f t="shared" si="11"/>
        <v>0</v>
      </c>
      <c r="M186" s="150"/>
      <c r="N186" s="151"/>
      <c r="O186" s="151"/>
    </row>
    <row r="187" spans="1:15" s="186" customFormat="1" x14ac:dyDescent="0.25">
      <c r="A187" s="194"/>
      <c r="B187" s="176" t="s">
        <v>7</v>
      </c>
      <c r="C187" s="177" t="s">
        <v>18</v>
      </c>
      <c r="D187" s="178" t="s">
        <v>5</v>
      </c>
      <c r="E187" s="179" t="s">
        <v>6</v>
      </c>
      <c r="F187" s="180" t="s">
        <v>6</v>
      </c>
      <c r="G187" s="180"/>
      <c r="H187" s="180">
        <f>+SUBTOTAL(9,H179:H186)</f>
        <v>2065.0600000000004</v>
      </c>
      <c r="I187" s="181">
        <f>H187/$H$193</f>
        <v>6.6876933727596762E-3</v>
      </c>
      <c r="J187" s="173"/>
      <c r="K187" s="182">
        <f>SUM(K179:K186)</f>
        <v>0</v>
      </c>
      <c r="L187" s="183">
        <f>IF(K187=0,0,K187/$K$193)</f>
        <v>0</v>
      </c>
      <c r="M187" s="184"/>
      <c r="N187" s="185"/>
      <c r="O187" s="185"/>
    </row>
    <row r="188" spans="1:15" x14ac:dyDescent="0.25">
      <c r="A188" s="194"/>
      <c r="B188" s="167" t="s">
        <v>7</v>
      </c>
      <c r="C188" s="168" t="s">
        <v>8</v>
      </c>
      <c r="D188" s="169" t="s">
        <v>5</v>
      </c>
      <c r="E188" s="170" t="s">
        <v>6</v>
      </c>
      <c r="F188" s="171" t="s">
        <v>6</v>
      </c>
      <c r="G188" s="171"/>
      <c r="H188" s="171"/>
      <c r="I188" s="172"/>
      <c r="J188" s="173"/>
      <c r="K188" s="173"/>
      <c r="L188" s="174"/>
      <c r="M188" s="150"/>
      <c r="N188" s="151"/>
      <c r="O188" s="151"/>
    </row>
    <row r="189" spans="1:15" s="186" customFormat="1" x14ac:dyDescent="0.25">
      <c r="A189" s="193" t="s">
        <v>248</v>
      </c>
      <c r="B189" s="176" t="s">
        <v>7</v>
      </c>
      <c r="C189" s="177" t="s">
        <v>55</v>
      </c>
      <c r="D189" s="178" t="s">
        <v>5</v>
      </c>
      <c r="E189" s="179" t="s">
        <v>6</v>
      </c>
      <c r="F189" s="180" t="s">
        <v>6</v>
      </c>
      <c r="G189" s="180"/>
      <c r="H189" s="180">
        <f>H191</f>
        <v>1878.76</v>
      </c>
      <c r="I189" s="181">
        <f>H189/$H$193</f>
        <v>6.0843611328513297E-3</v>
      </c>
      <c r="J189" s="173"/>
      <c r="K189" s="182">
        <f>K191</f>
        <v>0</v>
      </c>
      <c r="L189" s="183">
        <f>IF(K189=0,0,K189/$K$193)</f>
        <v>0</v>
      </c>
      <c r="M189" s="184"/>
      <c r="N189" s="185"/>
      <c r="O189" s="185"/>
    </row>
    <row r="190" spans="1:15" x14ac:dyDescent="0.25">
      <c r="A190" s="194" t="s">
        <v>249</v>
      </c>
      <c r="B190" s="189">
        <v>340001</v>
      </c>
      <c r="C190" s="168" t="s">
        <v>97</v>
      </c>
      <c r="D190" s="169" t="s">
        <v>21</v>
      </c>
      <c r="E190" s="170">
        <v>90</v>
      </c>
      <c r="F190" s="171">
        <v>16.41</v>
      </c>
      <c r="G190" s="171">
        <f>(F190*$M$11)</f>
        <v>20.875161000000002</v>
      </c>
      <c r="H190" s="171">
        <f>ROUND(E190*G190,2)</f>
        <v>1878.76</v>
      </c>
      <c r="I190" s="172">
        <f>H190/$H$193</f>
        <v>6.0843611328513297E-3</v>
      </c>
      <c r="J190" s="173">
        <f>IF($L$8=0,0,(F190*(1+$L$8)*(1-$L$9)))</f>
        <v>0</v>
      </c>
      <c r="K190" s="173">
        <f t="shared" si="10"/>
        <v>0</v>
      </c>
      <c r="L190" s="174">
        <f t="shared" si="11"/>
        <v>0</v>
      </c>
      <c r="M190" s="150"/>
      <c r="N190" s="151"/>
      <c r="O190" s="151"/>
    </row>
    <row r="191" spans="1:15" s="186" customFormat="1" x14ac:dyDescent="0.25">
      <c r="A191" s="194"/>
      <c r="B191" s="176" t="s">
        <v>7</v>
      </c>
      <c r="C191" s="177" t="s">
        <v>18</v>
      </c>
      <c r="D191" s="178" t="s">
        <v>5</v>
      </c>
      <c r="E191" s="179" t="s">
        <v>6</v>
      </c>
      <c r="F191" s="180" t="s">
        <v>6</v>
      </c>
      <c r="G191" s="180"/>
      <c r="H191" s="180">
        <f>+SUBTOTAL(9,H190)</f>
        <v>1878.76</v>
      </c>
      <c r="I191" s="181">
        <f>H191/$H$193</f>
        <v>6.0843611328513297E-3</v>
      </c>
      <c r="J191" s="173"/>
      <c r="K191" s="182">
        <f>SUM(K190)</f>
        <v>0</v>
      </c>
      <c r="L191" s="183">
        <f>IF(K191=0,0,K191/$K$193)</f>
        <v>0</v>
      </c>
      <c r="M191" s="184"/>
      <c r="N191" s="185"/>
      <c r="O191" s="185"/>
    </row>
    <row r="192" spans="1:15" x14ac:dyDescent="0.25">
      <c r="A192" s="194"/>
      <c r="B192" s="167" t="s">
        <v>7</v>
      </c>
      <c r="C192" s="168" t="s">
        <v>8</v>
      </c>
      <c r="D192" s="169" t="s">
        <v>5</v>
      </c>
      <c r="E192" s="170" t="s">
        <v>6</v>
      </c>
      <c r="F192" s="171" t="s">
        <v>6</v>
      </c>
      <c r="G192" s="171"/>
      <c r="H192" s="171"/>
      <c r="I192" s="172"/>
      <c r="J192" s="197"/>
      <c r="K192" s="197"/>
      <c r="L192" s="174"/>
      <c r="M192" s="150"/>
      <c r="N192" s="151"/>
      <c r="O192" s="151"/>
    </row>
    <row r="193" spans="1:18" s="210" customFormat="1" ht="16.5" thickBot="1" x14ac:dyDescent="0.3">
      <c r="A193" s="198" t="s">
        <v>7</v>
      </c>
      <c r="B193" s="199" t="s">
        <v>7</v>
      </c>
      <c r="C193" s="200" t="s">
        <v>128</v>
      </c>
      <c r="D193" s="200"/>
      <c r="E193" s="201" t="s">
        <v>5</v>
      </c>
      <c r="F193" s="202" t="s">
        <v>6</v>
      </c>
      <c r="G193" s="202" t="s">
        <v>6</v>
      </c>
      <c r="H193" s="202">
        <f>H189+H178+H132+H26+H20+H14</f>
        <v>308785.09000000003</v>
      </c>
      <c r="I193" s="203">
        <f>I189+I178+I132+I26+I20+I14</f>
        <v>1</v>
      </c>
      <c r="J193" s="204"/>
      <c r="K193" s="205">
        <f>K189+K178+K132+K26+K20+K14</f>
        <v>0</v>
      </c>
      <c r="L193" s="206">
        <f>L189+L178+L132+L26+L20+L14</f>
        <v>0</v>
      </c>
      <c r="M193" s="207"/>
      <c r="N193" s="208"/>
      <c r="O193" s="209"/>
      <c r="Q193" s="211"/>
      <c r="R193" s="211"/>
    </row>
    <row r="194" spans="1:18" x14ac:dyDescent="0.25">
      <c r="N194" s="215"/>
    </row>
    <row r="195" spans="1:18" x14ac:dyDescent="0.25">
      <c r="A195" s="217" t="s">
        <v>113</v>
      </c>
      <c r="B195" s="218"/>
      <c r="C195" s="218"/>
      <c r="D195" s="218"/>
      <c r="E195" s="219" t="s">
        <v>114</v>
      </c>
      <c r="F195" s="218"/>
      <c r="G195" s="218"/>
      <c r="H195" s="220"/>
      <c r="I195" s="221"/>
      <c r="J195" s="222"/>
    </row>
    <row r="196" spans="1:18" x14ac:dyDescent="0.25">
      <c r="A196" s="223" t="s">
        <v>115</v>
      </c>
      <c r="B196" s="224"/>
      <c r="C196" s="224"/>
      <c r="D196" s="224"/>
      <c r="E196" s="225"/>
      <c r="F196" s="226" t="s">
        <v>116</v>
      </c>
      <c r="G196" s="225"/>
      <c r="H196" s="226"/>
      <c r="I196" s="227"/>
      <c r="L196" s="228"/>
    </row>
    <row r="197" spans="1:18" x14ac:dyDescent="0.25">
      <c r="A197" s="229" t="s">
        <v>290</v>
      </c>
      <c r="B197" s="224"/>
      <c r="C197" s="224"/>
      <c r="D197" s="224"/>
      <c r="E197" s="225"/>
      <c r="F197" s="226" t="s">
        <v>117</v>
      </c>
      <c r="G197" s="225"/>
      <c r="H197" s="226"/>
      <c r="I197" s="227"/>
      <c r="L197" s="230"/>
      <c r="N197" s="231"/>
    </row>
    <row r="198" spans="1:18" x14ac:dyDescent="0.25">
      <c r="A198" s="229"/>
      <c r="B198" s="224"/>
      <c r="C198" s="224"/>
      <c r="D198" s="224"/>
      <c r="E198" s="232"/>
      <c r="F198" s="226"/>
      <c r="G198" s="232"/>
      <c r="H198" s="226"/>
      <c r="I198" s="227"/>
      <c r="L198" s="228"/>
      <c r="N198" s="216"/>
    </row>
    <row r="199" spans="1:18" x14ac:dyDescent="0.25">
      <c r="A199" s="223"/>
      <c r="B199" s="224"/>
      <c r="C199" s="224"/>
      <c r="D199" s="224"/>
      <c r="E199" s="225"/>
      <c r="F199" s="226" t="s">
        <v>118</v>
      </c>
      <c r="G199" s="225"/>
      <c r="H199" s="226"/>
      <c r="I199" s="227"/>
      <c r="L199" s="230"/>
      <c r="N199" s="216"/>
    </row>
    <row r="200" spans="1:18" x14ac:dyDescent="0.25">
      <c r="A200" s="223"/>
      <c r="B200" s="224"/>
      <c r="C200" s="224"/>
      <c r="D200" s="224"/>
      <c r="E200" s="225"/>
      <c r="F200" s="226" t="s">
        <v>119</v>
      </c>
      <c r="G200" s="225"/>
      <c r="H200" s="226"/>
      <c r="I200" s="227"/>
      <c r="L200" s="228"/>
    </row>
    <row r="201" spans="1:18" x14ac:dyDescent="0.25">
      <c r="A201" s="223"/>
      <c r="B201" s="224"/>
      <c r="C201" s="224"/>
      <c r="D201" s="224"/>
      <c r="E201" s="232"/>
      <c r="F201" s="233"/>
      <c r="G201" s="232"/>
      <c r="H201" s="226"/>
      <c r="I201" s="234"/>
      <c r="L201" s="228"/>
    </row>
    <row r="202" spans="1:18" x14ac:dyDescent="0.25">
      <c r="A202" s="278"/>
      <c r="B202" s="278"/>
      <c r="C202" s="278"/>
      <c r="D202" s="278"/>
      <c r="E202" s="278"/>
      <c r="F202" s="278"/>
      <c r="G202" s="219"/>
      <c r="H202" s="235"/>
      <c r="I202" s="235"/>
    </row>
    <row r="203" spans="1:18" x14ac:dyDescent="0.25">
      <c r="A203" s="232"/>
      <c r="B203" s="232"/>
      <c r="C203" s="232"/>
      <c r="D203" s="232"/>
      <c r="E203" s="232"/>
      <c r="F203" s="232"/>
      <c r="G203" s="232"/>
      <c r="H203" s="236"/>
      <c r="I203" s="236"/>
    </row>
    <row r="204" spans="1:18" x14ac:dyDescent="0.25">
      <c r="A204" s="237" t="s">
        <v>291</v>
      </c>
      <c r="B204" s="238"/>
      <c r="C204" s="238"/>
      <c r="D204" s="238"/>
      <c r="E204" s="238"/>
      <c r="F204" s="239"/>
      <c r="G204" s="238"/>
      <c r="H204" s="240"/>
      <c r="I204" s="240"/>
      <c r="M204" s="241"/>
    </row>
    <row r="205" spans="1:18" x14ac:dyDescent="0.25">
      <c r="A205" s="137"/>
      <c r="B205" s="238"/>
      <c r="C205" s="238"/>
      <c r="D205" s="238"/>
      <c r="E205" s="238"/>
      <c r="F205" s="239"/>
      <c r="G205" s="238"/>
      <c r="H205" s="240"/>
      <c r="I205" s="240"/>
    </row>
    <row r="206" spans="1:18" x14ac:dyDescent="0.25">
      <c r="A206" s="137"/>
      <c r="B206" s="238"/>
      <c r="C206" s="238"/>
      <c r="D206" s="238"/>
      <c r="E206" s="238"/>
      <c r="F206" s="239"/>
      <c r="G206" s="238"/>
      <c r="H206" s="240"/>
      <c r="I206" s="240"/>
    </row>
    <row r="207" spans="1:18" x14ac:dyDescent="0.25">
      <c r="A207" s="137"/>
      <c r="B207" s="238"/>
      <c r="C207" s="238"/>
      <c r="D207" s="238"/>
      <c r="E207" s="238"/>
      <c r="F207" s="239"/>
      <c r="G207" s="238"/>
      <c r="H207" s="240"/>
      <c r="I207" s="240"/>
    </row>
    <row r="208" spans="1:18" x14ac:dyDescent="0.25">
      <c r="A208" s="242"/>
      <c r="B208" s="242"/>
      <c r="C208" s="243" t="s">
        <v>120</v>
      </c>
      <c r="D208" s="244"/>
      <c r="E208" s="243"/>
      <c r="F208" s="243" t="s">
        <v>120</v>
      </c>
      <c r="G208" s="244"/>
      <c r="H208" s="243"/>
      <c r="I208" s="244"/>
    </row>
    <row r="209" spans="1:9" x14ac:dyDescent="0.25">
      <c r="A209" s="242"/>
      <c r="B209" s="242"/>
      <c r="C209" s="245" t="s">
        <v>116</v>
      </c>
      <c r="D209" s="245"/>
      <c r="E209" s="245"/>
      <c r="F209" s="245" t="s">
        <v>121</v>
      </c>
      <c r="G209" s="245"/>
      <c r="H209" s="245"/>
      <c r="I209" s="245"/>
    </row>
    <row r="210" spans="1:9" x14ac:dyDescent="0.25">
      <c r="A210" s="242"/>
      <c r="B210" s="242"/>
      <c r="C210" s="245" t="s">
        <v>122</v>
      </c>
      <c r="D210" s="245"/>
      <c r="E210" s="245"/>
      <c r="F210" s="245" t="s">
        <v>123</v>
      </c>
      <c r="G210" s="245"/>
      <c r="H210" s="245"/>
      <c r="I210" s="245"/>
    </row>
    <row r="211" spans="1:9" x14ac:dyDescent="0.25">
      <c r="A211" s="242"/>
      <c r="B211" s="242"/>
      <c r="C211" s="245" t="s">
        <v>124</v>
      </c>
      <c r="D211" s="245"/>
      <c r="E211" s="245"/>
      <c r="F211" s="245" t="s">
        <v>122</v>
      </c>
      <c r="G211" s="245"/>
      <c r="H211" s="245"/>
      <c r="I211" s="245"/>
    </row>
    <row r="212" spans="1:9" x14ac:dyDescent="0.25">
      <c r="A212" s="242"/>
      <c r="B212" s="242"/>
      <c r="C212" s="245" t="s">
        <v>125</v>
      </c>
      <c r="D212" s="245"/>
      <c r="E212" s="245"/>
      <c r="F212" s="245" t="s">
        <v>126</v>
      </c>
      <c r="G212" s="245"/>
      <c r="H212" s="245"/>
      <c r="I212" s="245"/>
    </row>
    <row r="213" spans="1:9" x14ac:dyDescent="0.25">
      <c r="A213" s="137"/>
      <c r="B213" s="238"/>
      <c r="C213" s="240"/>
      <c r="D213" s="240"/>
      <c r="E213" s="246"/>
      <c r="F213" s="245" t="s">
        <v>127</v>
      </c>
      <c r="G213" s="247"/>
      <c r="H213" s="245"/>
      <c r="I213" s="240"/>
    </row>
  </sheetData>
  <sheetProtection password="EB9E" sheet="1" formatCells="0" formatColumns="0" formatRows="0" insertColumns="0" insertRows="0" insertHyperlinks="0" deleteColumns="0" deleteRows="0"/>
  <mergeCells count="22">
    <mergeCell ref="A202:F202"/>
    <mergeCell ref="A10:A11"/>
    <mergeCell ref="F10:G10"/>
    <mergeCell ref="J7:L7"/>
    <mergeCell ref="E10:E11"/>
    <mergeCell ref="J8:K8"/>
    <mergeCell ref="J9:K9"/>
    <mergeCell ref="H10:H11"/>
    <mergeCell ref="I10:I11"/>
    <mergeCell ref="F9:I9"/>
    <mergeCell ref="K10:K11"/>
    <mergeCell ref="L10:L11"/>
    <mergeCell ref="A1:L1"/>
    <mergeCell ref="A2:L2"/>
    <mergeCell ref="A3:L3"/>
    <mergeCell ref="A4:L4"/>
    <mergeCell ref="C10:C11"/>
    <mergeCell ref="D10:D11"/>
    <mergeCell ref="A5:L5"/>
    <mergeCell ref="F7:I7"/>
    <mergeCell ref="F8:H8"/>
    <mergeCell ref="B10:B11"/>
  </mergeCells>
  <printOptions horizontalCentered="1"/>
  <pageMargins left="0.51181102362204722" right="0.51181102362204722" top="0.98425196850393704" bottom="0.59055118110236227" header="0.31496062992125984" footer="0.31496062992125984"/>
  <pageSetup paperSize="9" scale="65" orientation="landscape" r:id="rId1"/>
  <headerFooter>
    <oddFooter>&amp;R&amp;P</oddFooter>
  </headerFooter>
  <rowBreaks count="2" manualBreakCount="2">
    <brk id="157" max="11" man="1"/>
    <brk id="176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zoomScale="85" zoomScaleNormal="85" workbookViewId="0">
      <selection activeCell="B8" sqref="B8"/>
    </sheetView>
  </sheetViews>
  <sheetFormatPr defaultRowHeight="15" x14ac:dyDescent="0.25"/>
  <cols>
    <col min="1" max="1" width="13" customWidth="1"/>
    <col min="2" max="2" width="57.7109375" customWidth="1"/>
    <col min="3" max="3" width="14.42578125" bestFit="1" customWidth="1"/>
    <col min="4" max="4" width="10" bestFit="1" customWidth="1"/>
    <col min="6" max="6" width="11.5703125" bestFit="1" customWidth="1"/>
    <col min="8" max="8" width="11.28515625" customWidth="1"/>
    <col min="10" max="10" width="12" customWidth="1"/>
    <col min="11" max="11" width="12.140625" customWidth="1"/>
  </cols>
  <sheetData>
    <row r="1" spans="1:12" ht="16.5" thickTop="1" x14ac:dyDescent="0.25">
      <c r="A1" s="6"/>
      <c r="B1" s="7" t="s">
        <v>98</v>
      </c>
      <c r="C1" s="7"/>
      <c r="D1" s="7"/>
      <c r="E1" s="8"/>
      <c r="F1" s="7"/>
      <c r="G1" s="8"/>
      <c r="H1" s="8"/>
      <c r="I1" s="8"/>
      <c r="J1" s="8"/>
      <c r="K1" s="8"/>
      <c r="L1" s="9"/>
    </row>
    <row r="2" spans="1:12" ht="15.75" x14ac:dyDescent="0.25">
      <c r="A2" s="10"/>
      <c r="B2" s="11" t="s">
        <v>99</v>
      </c>
      <c r="C2" s="11"/>
      <c r="D2" s="11"/>
      <c r="E2" s="12"/>
      <c r="F2" s="11"/>
      <c r="G2" s="12"/>
      <c r="H2" s="12"/>
      <c r="I2" s="12"/>
      <c r="J2" s="12"/>
      <c r="K2" s="12"/>
      <c r="L2" s="13"/>
    </row>
    <row r="3" spans="1:12" ht="15.75" x14ac:dyDescent="0.25">
      <c r="A3" s="10"/>
      <c r="B3" s="11" t="s">
        <v>250</v>
      </c>
      <c r="C3" s="11"/>
      <c r="D3" s="11"/>
      <c r="E3" s="12"/>
      <c r="F3" s="11"/>
      <c r="G3" s="12"/>
      <c r="H3" s="12"/>
      <c r="I3" s="12"/>
      <c r="J3" s="12"/>
      <c r="K3" s="12"/>
      <c r="L3" s="13"/>
    </row>
    <row r="4" spans="1:12" ht="15.75" x14ac:dyDescent="0.25">
      <c r="A4" s="10"/>
      <c r="B4" s="11" t="s">
        <v>101</v>
      </c>
      <c r="C4" s="11"/>
      <c r="D4" s="11"/>
      <c r="E4" s="12"/>
      <c r="F4" s="11"/>
      <c r="G4" s="12"/>
      <c r="H4" s="12"/>
      <c r="I4" s="12"/>
      <c r="J4" s="12"/>
      <c r="K4" s="12"/>
      <c r="L4" s="13"/>
    </row>
    <row r="5" spans="1:12" ht="15.75" x14ac:dyDescent="0.25">
      <c r="A5" s="10"/>
      <c r="B5" s="11"/>
      <c r="C5" s="11"/>
      <c r="D5" s="11"/>
      <c r="E5" s="12"/>
      <c r="F5" s="11"/>
      <c r="G5" s="12"/>
      <c r="H5" s="12"/>
      <c r="I5" s="12"/>
      <c r="J5" s="12"/>
      <c r="K5" s="12"/>
      <c r="L5" s="13"/>
    </row>
    <row r="6" spans="1:12" ht="16.5" thickBot="1" x14ac:dyDescent="0.3">
      <c r="A6" s="14"/>
      <c r="B6" s="15"/>
      <c r="C6" s="16"/>
      <c r="D6" s="16"/>
      <c r="E6" s="16"/>
      <c r="F6" s="16"/>
      <c r="G6" s="17"/>
      <c r="H6" s="17"/>
      <c r="I6" s="17"/>
      <c r="J6" s="17"/>
      <c r="K6" s="17"/>
      <c r="L6" s="18"/>
    </row>
    <row r="7" spans="1:12" ht="21.75" thickTop="1" x14ac:dyDescent="0.25">
      <c r="A7" s="19"/>
      <c r="B7" s="20" t="s">
        <v>251</v>
      </c>
      <c r="C7" s="21"/>
      <c r="D7" s="21"/>
      <c r="E7" s="21"/>
      <c r="F7" s="21"/>
      <c r="G7" s="21"/>
      <c r="H7" s="21"/>
      <c r="I7" s="21"/>
      <c r="J7" s="21"/>
      <c r="K7" s="21"/>
      <c r="L7" s="22"/>
    </row>
    <row r="8" spans="1:12" ht="15.75" thickBot="1" x14ac:dyDescent="0.3">
      <c r="A8" s="23"/>
      <c r="B8" s="24"/>
      <c r="C8" s="24"/>
      <c r="D8" s="24"/>
      <c r="E8" s="24"/>
      <c r="F8" s="24"/>
      <c r="G8" s="24"/>
      <c r="H8" s="24"/>
      <c r="I8" s="24"/>
      <c r="J8" s="24"/>
      <c r="K8" s="24"/>
      <c r="L8" s="25"/>
    </row>
    <row r="9" spans="1:12" ht="15.75" thickBot="1" x14ac:dyDescent="0.3">
      <c r="A9" s="26"/>
      <c r="B9" s="27"/>
      <c r="C9" s="27"/>
      <c r="D9" s="27"/>
      <c r="E9" s="28">
        <v>2</v>
      </c>
      <c r="F9" s="27"/>
      <c r="G9" s="27"/>
      <c r="H9" s="27"/>
      <c r="I9" s="27"/>
      <c r="J9" s="27"/>
      <c r="K9" s="27"/>
      <c r="L9" s="29"/>
    </row>
    <row r="10" spans="1:12" ht="15.75" thickBot="1" x14ac:dyDescent="0.3">
      <c r="A10" s="298" t="s">
        <v>0</v>
      </c>
      <c r="B10" s="297" t="s">
        <v>252</v>
      </c>
      <c r="C10" s="299" t="s">
        <v>253</v>
      </c>
      <c r="D10" s="300"/>
      <c r="E10" s="303" t="s">
        <v>254</v>
      </c>
      <c r="F10" s="304"/>
      <c r="G10" s="303" t="s">
        <v>255</v>
      </c>
      <c r="H10" s="304"/>
      <c r="I10" s="303" t="s">
        <v>256</v>
      </c>
      <c r="J10" s="304"/>
      <c r="K10" s="303" t="s">
        <v>128</v>
      </c>
      <c r="L10" s="304"/>
    </row>
    <row r="11" spans="1:12" ht="15.75" thickBot="1" x14ac:dyDescent="0.3">
      <c r="A11" s="298"/>
      <c r="B11" s="297"/>
      <c r="C11" s="301"/>
      <c r="D11" s="302"/>
      <c r="E11" s="297" t="s">
        <v>257</v>
      </c>
      <c r="F11" s="297" t="s">
        <v>258</v>
      </c>
      <c r="G11" s="297" t="s">
        <v>257</v>
      </c>
      <c r="H11" s="297" t="s">
        <v>258</v>
      </c>
      <c r="I11" s="297" t="s">
        <v>257</v>
      </c>
      <c r="J11" s="297" t="s">
        <v>258</v>
      </c>
      <c r="K11" s="297" t="s">
        <v>258</v>
      </c>
      <c r="L11" s="297" t="s">
        <v>257</v>
      </c>
    </row>
    <row r="12" spans="1:12" ht="15.75" thickBot="1" x14ac:dyDescent="0.3">
      <c r="A12" s="298"/>
      <c r="B12" s="297"/>
      <c r="C12" s="30" t="s">
        <v>258</v>
      </c>
      <c r="D12" s="30" t="s">
        <v>257</v>
      </c>
      <c r="E12" s="297"/>
      <c r="F12" s="297"/>
      <c r="G12" s="297"/>
      <c r="H12" s="297"/>
      <c r="I12" s="297"/>
      <c r="J12" s="297"/>
      <c r="K12" s="297"/>
      <c r="L12" s="297"/>
    </row>
    <row r="13" spans="1:12" x14ac:dyDescent="0.25">
      <c r="A13" s="31">
        <v>1</v>
      </c>
      <c r="B13" s="32" t="str">
        <f>Orcamento!C14</f>
        <v xml:space="preserve">SERVIÇOS PRELIMINARES                                                                                                                                                                                   </v>
      </c>
      <c r="C13" s="33">
        <f>Orcamento!H14</f>
        <v>2747.44</v>
      </c>
      <c r="D13" s="34">
        <f t="shared" ref="D13:D18" si="0">C13/$C$19</f>
        <v>8.8975798669553626E-3</v>
      </c>
      <c r="E13" s="52">
        <v>1</v>
      </c>
      <c r="F13" s="53">
        <f t="shared" ref="F13:F18" si="1">E13*$C13</f>
        <v>2747.44</v>
      </c>
      <c r="G13" s="52"/>
      <c r="H13" s="53">
        <f t="shared" ref="H13:H18" si="2">G13*$C13</f>
        <v>0</v>
      </c>
      <c r="I13" s="52"/>
      <c r="J13" s="53">
        <f t="shared" ref="J13:J18" si="3">I13*$C13</f>
        <v>0</v>
      </c>
      <c r="K13" s="54">
        <f t="shared" ref="K13:K18" si="4">J13+H13+F13</f>
        <v>2747.44</v>
      </c>
      <c r="L13" s="55">
        <f t="shared" ref="L13:L18" si="5">I13+G13+E13</f>
        <v>1</v>
      </c>
    </row>
    <row r="14" spans="1:12" x14ac:dyDescent="0.25">
      <c r="A14" s="35">
        <v>2</v>
      </c>
      <c r="B14" s="36" t="str">
        <f>Orcamento!C20</f>
        <v xml:space="preserve">GERENCIAMENTO DE OBRAS / ADMINISTRAÇÃO LOCAL                                                                                                                                                            </v>
      </c>
      <c r="C14" s="37">
        <f>Orcamento!H20</f>
        <v>18255.2</v>
      </c>
      <c r="D14" s="34">
        <f t="shared" si="0"/>
        <v>5.9119434814679683E-2</v>
      </c>
      <c r="E14" s="56">
        <v>0.34</v>
      </c>
      <c r="F14" s="57">
        <f t="shared" si="1"/>
        <v>6206.7680000000009</v>
      </c>
      <c r="G14" s="56">
        <v>0.33</v>
      </c>
      <c r="H14" s="57">
        <f t="shared" si="2"/>
        <v>6024.2160000000003</v>
      </c>
      <c r="I14" s="56">
        <v>0.33</v>
      </c>
      <c r="J14" s="57">
        <f t="shared" si="3"/>
        <v>6024.2160000000003</v>
      </c>
      <c r="K14" s="58">
        <f t="shared" si="4"/>
        <v>18255.2</v>
      </c>
      <c r="L14" s="59">
        <f t="shared" si="5"/>
        <v>1</v>
      </c>
    </row>
    <row r="15" spans="1:12" x14ac:dyDescent="0.25">
      <c r="A15" s="35">
        <v>3</v>
      </c>
      <c r="B15" s="36" t="str">
        <f>Orcamento!C26</f>
        <v xml:space="preserve">REVESTIMENTO METÁLICO FACHADAS                                                                                                                                                                          </v>
      </c>
      <c r="C15" s="37">
        <f>Orcamento!H26</f>
        <v>196016.41</v>
      </c>
      <c r="D15" s="34">
        <f t="shared" si="0"/>
        <v>0.63479881752062572</v>
      </c>
      <c r="E15" s="56">
        <v>0.35</v>
      </c>
      <c r="F15" s="57">
        <f t="shared" si="1"/>
        <v>68605.743499999997</v>
      </c>
      <c r="G15" s="56">
        <v>0.33</v>
      </c>
      <c r="H15" s="57">
        <f t="shared" si="2"/>
        <v>64685.415300000001</v>
      </c>
      <c r="I15" s="56">
        <v>0.32</v>
      </c>
      <c r="J15" s="57">
        <f t="shared" si="3"/>
        <v>62725.251199999999</v>
      </c>
      <c r="K15" s="58">
        <f t="shared" si="4"/>
        <v>196016.40999999997</v>
      </c>
      <c r="L15" s="59">
        <f t="shared" si="5"/>
        <v>1</v>
      </c>
    </row>
    <row r="16" spans="1:12" x14ac:dyDescent="0.25">
      <c r="A16" s="35">
        <v>4</v>
      </c>
      <c r="B16" s="36" t="str">
        <f>Orcamento!C132</f>
        <v xml:space="preserve">REFORMA COBERTURA                                                                                                                                                                                       </v>
      </c>
      <c r="C16" s="37">
        <f>Orcamento!H132</f>
        <v>87822.22</v>
      </c>
      <c r="D16" s="34">
        <f t="shared" si="0"/>
        <v>0.28441211329212818</v>
      </c>
      <c r="E16" s="56">
        <v>0.25</v>
      </c>
      <c r="F16" s="57">
        <f t="shared" si="1"/>
        <v>21955.555</v>
      </c>
      <c r="G16" s="56">
        <v>0.35</v>
      </c>
      <c r="H16" s="57">
        <f t="shared" si="2"/>
        <v>30737.776999999998</v>
      </c>
      <c r="I16" s="56">
        <v>0.4</v>
      </c>
      <c r="J16" s="57">
        <f t="shared" si="3"/>
        <v>35128.887999999999</v>
      </c>
      <c r="K16" s="58">
        <f t="shared" si="4"/>
        <v>87822.22</v>
      </c>
      <c r="L16" s="59">
        <f t="shared" si="5"/>
        <v>1</v>
      </c>
    </row>
    <row r="17" spans="1:12" x14ac:dyDescent="0.25">
      <c r="A17" s="35">
        <v>5</v>
      </c>
      <c r="B17" s="36" t="str">
        <f>Orcamento!C178</f>
        <v xml:space="preserve">SISTEMA DE PROTEÇÃO CONTRA DESCARGAS ATMOSFÉRICAS                                                                                                                                                       </v>
      </c>
      <c r="C17" s="37">
        <f>Orcamento!H178</f>
        <v>2065.0600000000004</v>
      </c>
      <c r="D17" s="34">
        <f t="shared" si="0"/>
        <v>6.6876933727596762E-3</v>
      </c>
      <c r="E17" s="56"/>
      <c r="F17" s="57">
        <f t="shared" si="1"/>
        <v>0</v>
      </c>
      <c r="G17" s="56">
        <v>0.7</v>
      </c>
      <c r="H17" s="57">
        <f t="shared" si="2"/>
        <v>1445.5420000000001</v>
      </c>
      <c r="I17" s="56">
        <v>0.3</v>
      </c>
      <c r="J17" s="57">
        <f t="shared" si="3"/>
        <v>619.51800000000014</v>
      </c>
      <c r="K17" s="58">
        <f t="shared" si="4"/>
        <v>2065.0600000000004</v>
      </c>
      <c r="L17" s="59">
        <f t="shared" si="5"/>
        <v>1</v>
      </c>
    </row>
    <row r="18" spans="1:12" ht="15.75" thickBot="1" x14ac:dyDescent="0.3">
      <c r="A18" s="35">
        <v>6</v>
      </c>
      <c r="B18" s="36" t="str">
        <f>Orcamento!C189</f>
        <v xml:space="preserve">SERVIÇOS COMPLEMENTARES                                                                                                                                                                                 </v>
      </c>
      <c r="C18" s="37">
        <f>Orcamento!H189</f>
        <v>1878.76</v>
      </c>
      <c r="D18" s="34">
        <f t="shared" si="0"/>
        <v>6.0843611328513297E-3</v>
      </c>
      <c r="E18" s="60"/>
      <c r="F18" s="61">
        <f t="shared" si="1"/>
        <v>0</v>
      </c>
      <c r="G18" s="60"/>
      <c r="H18" s="61">
        <f t="shared" si="2"/>
        <v>0</v>
      </c>
      <c r="I18" s="60">
        <v>1</v>
      </c>
      <c r="J18" s="61">
        <f t="shared" si="3"/>
        <v>1878.76</v>
      </c>
      <c r="K18" s="62">
        <f t="shared" si="4"/>
        <v>1878.76</v>
      </c>
      <c r="L18" s="63">
        <f t="shared" si="5"/>
        <v>1</v>
      </c>
    </row>
    <row r="19" spans="1:12" ht="21.75" thickBot="1" x14ac:dyDescent="0.3">
      <c r="A19" s="305" t="s">
        <v>128</v>
      </c>
      <c r="B19" s="306"/>
      <c r="C19" s="38">
        <f>SUM(C13:C18)</f>
        <v>308785.09000000003</v>
      </c>
      <c r="D19" s="39">
        <f>SUM(D13:D18)</f>
        <v>0.99999999999999989</v>
      </c>
      <c r="E19" s="40">
        <f>F19/$C$19</f>
        <v>0.32228080215919747</v>
      </c>
      <c r="F19" s="41">
        <f>SUM(F13:F18)</f>
        <v>99515.506499999989</v>
      </c>
      <c r="G19" s="40">
        <f>H19/$C$19</f>
        <v>0.33321864828382747</v>
      </c>
      <c r="H19" s="41">
        <f>SUM(H13:H18)</f>
        <v>102892.95030000001</v>
      </c>
      <c r="I19" s="40">
        <f>J19/$C$19</f>
        <v>0.34450054955697496</v>
      </c>
      <c r="J19" s="41">
        <f>SUM(J13:J18)</f>
        <v>106376.63319999998</v>
      </c>
      <c r="K19" s="307">
        <f>SUM(K13:K18)</f>
        <v>308785.09000000003</v>
      </c>
      <c r="L19" s="308"/>
    </row>
    <row r="20" spans="1:12" x14ac:dyDescent="0.25">
      <c r="A20" s="42"/>
      <c r="B20" s="43"/>
      <c r="C20" s="43" t="s">
        <v>6</v>
      </c>
      <c r="D20" s="43"/>
      <c r="E20" s="43"/>
      <c r="F20" s="43"/>
      <c r="G20" s="43"/>
      <c r="H20" s="43"/>
      <c r="I20" s="43"/>
      <c r="J20" s="43"/>
      <c r="K20" s="43"/>
      <c r="L20" s="43"/>
    </row>
    <row r="21" spans="1:12" x14ac:dyDescent="0.25">
      <c r="A21" s="42"/>
      <c r="B21" s="44"/>
      <c r="C21" s="45"/>
      <c r="D21" s="45"/>
      <c r="E21" s="43"/>
      <c r="F21" s="46">
        <v>8.0118700731217782E-2</v>
      </c>
      <c r="G21" s="47"/>
      <c r="H21" s="46">
        <v>8.683221204239408E-2</v>
      </c>
      <c r="I21" s="47"/>
      <c r="J21" s="46">
        <v>8.4146512991363998E-2</v>
      </c>
      <c r="K21" s="47"/>
      <c r="L21" s="47"/>
    </row>
    <row r="22" spans="1:12" x14ac:dyDescent="0.25">
      <c r="A22" s="48" t="str">
        <f>Orcamento!A204</f>
        <v>Chapecó, 09 de novembro de 2017.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</row>
    <row r="23" spans="1:12" x14ac:dyDescent="0.25">
      <c r="A23" s="42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</row>
    <row r="24" spans="1:12" x14ac:dyDescent="0.25">
      <c r="A24" s="42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</row>
    <row r="25" spans="1:12" x14ac:dyDescent="0.25">
      <c r="A25" s="42"/>
      <c r="B25" s="43"/>
      <c r="C25" s="49" t="s">
        <v>259</v>
      </c>
      <c r="D25" s="49"/>
      <c r="E25" s="43"/>
      <c r="F25" s="4"/>
      <c r="G25" s="3"/>
      <c r="H25" s="49" t="s">
        <v>259</v>
      </c>
      <c r="I25" s="2"/>
      <c r="J25" s="2"/>
      <c r="K25" s="50"/>
      <c r="L25" s="50"/>
    </row>
    <row r="26" spans="1:12" x14ac:dyDescent="0.25">
      <c r="A26" s="42"/>
      <c r="B26" s="43"/>
      <c r="C26" s="49" t="s">
        <v>116</v>
      </c>
      <c r="D26" s="49"/>
      <c r="E26" s="43"/>
      <c r="F26" s="51"/>
      <c r="G26" s="5"/>
      <c r="H26" s="5" t="s">
        <v>121</v>
      </c>
      <c r="I26" s="2"/>
      <c r="J26" s="2"/>
      <c r="K26" s="50"/>
      <c r="L26" s="50"/>
    </row>
    <row r="27" spans="1:12" x14ac:dyDescent="0.25">
      <c r="A27" s="42"/>
      <c r="B27" s="43"/>
      <c r="C27" s="49" t="s">
        <v>260</v>
      </c>
      <c r="D27" s="49"/>
      <c r="E27" s="43"/>
      <c r="F27" s="50"/>
      <c r="G27" s="5"/>
      <c r="H27" s="5" t="s">
        <v>123</v>
      </c>
      <c r="I27" s="2"/>
      <c r="J27" s="2"/>
      <c r="K27" s="50"/>
      <c r="L27" s="50"/>
    </row>
    <row r="28" spans="1:12" x14ac:dyDescent="0.25">
      <c r="A28" s="42"/>
      <c r="B28" s="43"/>
      <c r="C28" s="49" t="s">
        <v>124</v>
      </c>
      <c r="D28" s="49"/>
      <c r="E28" s="43"/>
      <c r="F28" s="50"/>
      <c r="G28" s="5"/>
      <c r="H28" s="5" t="s">
        <v>122</v>
      </c>
      <c r="I28" s="2"/>
      <c r="J28" s="2"/>
      <c r="K28" s="50"/>
      <c r="L28" s="50"/>
    </row>
    <row r="29" spans="1:12" x14ac:dyDescent="0.25">
      <c r="A29" s="42"/>
      <c r="B29" s="43"/>
      <c r="C29" s="49" t="s">
        <v>125</v>
      </c>
      <c r="D29" s="49"/>
      <c r="E29" s="43"/>
      <c r="F29" s="50"/>
      <c r="G29" s="5"/>
      <c r="H29" s="5" t="s">
        <v>126</v>
      </c>
      <c r="I29" s="2"/>
      <c r="J29" s="2"/>
      <c r="K29" s="50"/>
      <c r="L29" s="50"/>
    </row>
  </sheetData>
  <mergeCells count="17">
    <mergeCell ref="K11:K12"/>
    <mergeCell ref="L11:L12"/>
    <mergeCell ref="A19:B19"/>
    <mergeCell ref="K19:L19"/>
    <mergeCell ref="K10:L10"/>
    <mergeCell ref="E11:E12"/>
    <mergeCell ref="F11:F12"/>
    <mergeCell ref="G11:G12"/>
    <mergeCell ref="H11:H12"/>
    <mergeCell ref="I11:I12"/>
    <mergeCell ref="J11:J12"/>
    <mergeCell ref="A10:A12"/>
    <mergeCell ref="B10:B12"/>
    <mergeCell ref="C10:D11"/>
    <mergeCell ref="E10:F10"/>
    <mergeCell ref="G10:H10"/>
    <mergeCell ref="I10:J10"/>
  </mergeCells>
  <printOptions horizontalCentered="1"/>
  <pageMargins left="0.51181102362204722" right="0.51181102362204722" top="1.1811023622047245" bottom="0.78740157480314965" header="0.31496062992125984" footer="0.31496062992125984"/>
  <pageSetup paperSize="9" scale="76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1"/>
  <sheetViews>
    <sheetView workbookViewId="0">
      <selection activeCell="H40" sqref="H40:H41"/>
    </sheetView>
  </sheetViews>
  <sheetFormatPr defaultRowHeight="15" x14ac:dyDescent="0.25"/>
  <cols>
    <col min="4" max="4" width="29" customWidth="1"/>
    <col min="5" max="5" width="11.85546875" customWidth="1"/>
    <col min="6" max="6" width="14.7109375" customWidth="1"/>
  </cols>
  <sheetData>
    <row r="1" spans="1:19" x14ac:dyDescent="0.25">
      <c r="A1" s="64"/>
    </row>
    <row r="2" spans="1:19" x14ac:dyDescent="0.25">
      <c r="A2" s="316" t="s">
        <v>98</v>
      </c>
      <c r="B2" s="316"/>
      <c r="C2" s="316"/>
      <c r="D2" s="316"/>
      <c r="E2" s="316"/>
      <c r="F2" s="316"/>
      <c r="G2" s="316"/>
      <c r="H2" s="316"/>
      <c r="I2" s="316"/>
      <c r="J2" s="65"/>
      <c r="K2" s="65"/>
      <c r="L2" s="65"/>
      <c r="M2" s="65"/>
      <c r="N2" s="65"/>
      <c r="O2" s="65"/>
      <c r="P2" s="65"/>
      <c r="Q2" s="65"/>
      <c r="R2" s="65"/>
      <c r="S2" s="65"/>
    </row>
    <row r="3" spans="1:19" x14ac:dyDescent="0.25">
      <c r="A3" s="316" t="s">
        <v>99</v>
      </c>
      <c r="B3" s="316"/>
      <c r="C3" s="316"/>
      <c r="D3" s="316"/>
      <c r="E3" s="316"/>
      <c r="F3" s="316"/>
      <c r="G3" s="316"/>
      <c r="H3" s="316"/>
      <c r="I3" s="316"/>
      <c r="J3" s="65"/>
      <c r="K3" s="65"/>
      <c r="L3" s="65"/>
      <c r="M3" s="65"/>
      <c r="N3" s="65"/>
      <c r="O3" s="65"/>
      <c r="P3" s="65"/>
      <c r="Q3" s="65"/>
      <c r="R3" s="65"/>
      <c r="S3" s="65"/>
    </row>
    <row r="4" spans="1:19" x14ac:dyDescent="0.25">
      <c r="A4" s="316" t="s">
        <v>250</v>
      </c>
      <c r="B4" s="316"/>
      <c r="C4" s="316"/>
      <c r="D4" s="316"/>
      <c r="E4" s="316"/>
      <c r="F4" s="316"/>
      <c r="G4" s="316"/>
      <c r="H4" s="316"/>
      <c r="I4" s="316"/>
      <c r="J4" s="65"/>
      <c r="K4" s="65"/>
      <c r="L4" s="65"/>
      <c r="M4" s="65"/>
      <c r="N4" s="65"/>
      <c r="O4" s="65"/>
      <c r="P4" s="65"/>
      <c r="Q4" s="65"/>
      <c r="R4" s="65"/>
      <c r="S4" s="65"/>
    </row>
    <row r="5" spans="1:19" x14ac:dyDescent="0.25">
      <c r="A5" s="316" t="s">
        <v>261</v>
      </c>
      <c r="B5" s="316"/>
      <c r="C5" s="316"/>
      <c r="D5" s="316"/>
      <c r="E5" s="316"/>
      <c r="F5" s="316"/>
      <c r="G5" s="316"/>
      <c r="H5" s="316"/>
      <c r="I5" s="316"/>
      <c r="J5" s="65"/>
      <c r="K5" s="65"/>
      <c r="L5" s="65"/>
      <c r="M5" s="65"/>
      <c r="N5" s="65"/>
      <c r="O5" s="65"/>
      <c r="P5" s="65"/>
      <c r="Q5" s="65"/>
      <c r="R5" s="65"/>
      <c r="S5" s="65"/>
    </row>
    <row r="6" spans="1:19" x14ac:dyDescent="0.25">
      <c r="A6" s="64"/>
      <c r="B6" s="64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</row>
    <row r="9" spans="1:19" x14ac:dyDescent="0.25">
      <c r="A9" s="317" t="s">
        <v>262</v>
      </c>
      <c r="B9" s="318"/>
      <c r="C9" s="318"/>
      <c r="D9" s="318"/>
      <c r="E9" s="318"/>
      <c r="F9" s="318"/>
      <c r="G9" s="318"/>
      <c r="H9" s="318"/>
      <c r="I9" s="319"/>
      <c r="J9" s="64"/>
      <c r="K9" s="64"/>
      <c r="L9" s="64"/>
      <c r="M9" s="64"/>
      <c r="N9" s="64"/>
      <c r="O9" s="64"/>
      <c r="P9" s="64"/>
      <c r="Q9" s="64"/>
      <c r="R9" s="64"/>
      <c r="S9" s="64"/>
    </row>
    <row r="10" spans="1:19" x14ac:dyDescent="0.25">
      <c r="A10" s="309" t="s">
        <v>263</v>
      </c>
      <c r="B10" s="310"/>
      <c r="C10" s="310"/>
      <c r="D10" s="310"/>
      <c r="E10" s="310"/>
      <c r="F10" s="310"/>
      <c r="G10" s="310"/>
      <c r="H10" s="310"/>
      <c r="I10" s="311"/>
      <c r="J10" s="64"/>
      <c r="K10" s="64"/>
      <c r="L10" s="64"/>
      <c r="M10" s="64"/>
      <c r="N10" s="64"/>
      <c r="O10" s="64"/>
      <c r="P10" s="64"/>
      <c r="Q10" s="64"/>
      <c r="R10" s="64"/>
      <c r="S10" s="64"/>
    </row>
    <row r="11" spans="1:19" x14ac:dyDescent="0.25">
      <c r="A11" s="312" t="s">
        <v>264</v>
      </c>
      <c r="B11" s="313"/>
      <c r="C11" s="313"/>
      <c r="D11" s="313"/>
      <c r="E11" s="313"/>
      <c r="F11" s="313"/>
      <c r="G11" s="313"/>
      <c r="H11" s="313"/>
      <c r="I11" s="313"/>
      <c r="J11" s="64"/>
      <c r="K11" s="64"/>
      <c r="L11" s="64"/>
      <c r="M11" s="64"/>
      <c r="N11" s="64"/>
      <c r="O11" s="64"/>
      <c r="P11" s="64"/>
      <c r="Q11" s="64"/>
      <c r="R11" s="64"/>
      <c r="S11" s="64"/>
    </row>
    <row r="12" spans="1:19" x14ac:dyDescent="0.25">
      <c r="A12" s="64"/>
      <c r="B12" s="64"/>
      <c r="C12" s="64"/>
      <c r="D12" s="64"/>
      <c r="E12" s="69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</row>
    <row r="13" spans="1:19" x14ac:dyDescent="0.25">
      <c r="A13" s="70"/>
      <c r="B13" s="71" t="s">
        <v>283</v>
      </c>
      <c r="C13" s="72"/>
      <c r="D13" s="72"/>
      <c r="E13" s="73"/>
      <c r="F13" s="72"/>
      <c r="G13" s="72"/>
      <c r="H13" s="72"/>
      <c r="I13" s="74"/>
      <c r="J13" s="64"/>
      <c r="K13" s="64"/>
      <c r="L13" s="64"/>
      <c r="M13" s="64"/>
      <c r="N13" s="64"/>
      <c r="O13" s="64"/>
      <c r="P13" s="64"/>
      <c r="Q13" s="64"/>
      <c r="R13" s="64"/>
      <c r="S13" s="64"/>
    </row>
    <row r="14" spans="1:19" x14ac:dyDescent="0.25">
      <c r="A14" s="75"/>
      <c r="B14" s="76"/>
      <c r="C14" s="77"/>
      <c r="D14" s="78" t="s">
        <v>257</v>
      </c>
      <c r="E14" s="78"/>
      <c r="F14" s="79"/>
      <c r="G14" s="78"/>
      <c r="H14" s="77"/>
      <c r="I14" s="80"/>
      <c r="J14" s="64"/>
      <c r="K14" s="64"/>
      <c r="L14" s="64"/>
      <c r="M14" s="64"/>
      <c r="N14" s="64"/>
      <c r="O14" s="64"/>
      <c r="P14" s="64"/>
      <c r="Q14" s="64"/>
      <c r="R14" s="64"/>
      <c r="S14" s="64"/>
    </row>
    <row r="15" spans="1:19" x14ac:dyDescent="0.25">
      <c r="A15" s="314"/>
      <c r="B15" s="315"/>
      <c r="C15" s="315"/>
      <c r="D15" s="81"/>
      <c r="E15" s="82"/>
      <c r="F15" s="107" t="s">
        <v>265</v>
      </c>
      <c r="G15" s="82" t="s">
        <v>266</v>
      </c>
      <c r="H15" s="108">
        <v>0.04</v>
      </c>
      <c r="I15" s="80"/>
      <c r="J15" s="64"/>
      <c r="K15" s="64"/>
      <c r="L15" s="64"/>
      <c r="M15" s="64"/>
      <c r="N15" s="64"/>
      <c r="O15" s="64"/>
      <c r="P15" s="64"/>
      <c r="Q15" s="64"/>
      <c r="R15" s="64"/>
      <c r="S15" s="64"/>
    </row>
    <row r="16" spans="1:19" x14ac:dyDescent="0.25">
      <c r="A16" s="314"/>
      <c r="B16" s="315"/>
      <c r="C16" s="315"/>
      <c r="D16" s="81"/>
      <c r="E16" s="82"/>
      <c r="F16" s="107" t="s">
        <v>268</v>
      </c>
      <c r="G16" s="82" t="s">
        <v>266</v>
      </c>
      <c r="H16" s="108">
        <v>1.23E-2</v>
      </c>
      <c r="I16" s="80"/>
      <c r="J16" s="64"/>
      <c r="K16" s="64"/>
      <c r="L16" s="64"/>
      <c r="M16" s="64"/>
      <c r="N16" s="64"/>
      <c r="O16" s="64"/>
      <c r="P16" s="64"/>
      <c r="Q16" s="64"/>
      <c r="R16" s="64"/>
      <c r="S16" s="64"/>
    </row>
    <row r="17" spans="1:11" x14ac:dyDescent="0.25">
      <c r="A17" s="314"/>
      <c r="B17" s="315"/>
      <c r="C17" s="315"/>
      <c r="D17" s="81"/>
      <c r="E17" s="82"/>
      <c r="F17" s="107" t="s">
        <v>269</v>
      </c>
      <c r="G17" s="82" t="s">
        <v>266</v>
      </c>
      <c r="H17" s="108">
        <v>8.0000000000000002E-3</v>
      </c>
      <c r="I17" s="80"/>
      <c r="J17" s="64"/>
      <c r="K17" s="66"/>
    </row>
    <row r="18" spans="1:11" x14ac:dyDescent="0.25">
      <c r="A18" s="314"/>
      <c r="B18" s="315"/>
      <c r="C18" s="315"/>
      <c r="D18" s="81"/>
      <c r="E18" s="82"/>
      <c r="F18" s="107" t="s">
        <v>270</v>
      </c>
      <c r="G18" s="82" t="s">
        <v>266</v>
      </c>
      <c r="H18" s="108">
        <v>1.2699999999999999E-2</v>
      </c>
      <c r="I18" s="80"/>
      <c r="J18" s="64"/>
      <c r="K18" s="66"/>
    </row>
    <row r="19" spans="1:11" x14ac:dyDescent="0.25">
      <c r="A19" s="75"/>
      <c r="B19" s="77"/>
      <c r="C19" s="77"/>
      <c r="D19" s="77"/>
      <c r="E19" s="78"/>
      <c r="F19" s="83"/>
      <c r="G19" s="84"/>
      <c r="H19" s="85"/>
      <c r="I19" s="80"/>
      <c r="J19" s="64"/>
      <c r="K19" s="66"/>
    </row>
    <row r="20" spans="1:11" x14ac:dyDescent="0.25">
      <c r="A20" s="86"/>
      <c r="B20" s="87"/>
      <c r="C20" s="87"/>
      <c r="D20" s="87"/>
      <c r="E20" s="88"/>
      <c r="F20" s="87"/>
      <c r="G20" s="87"/>
      <c r="H20" s="87"/>
      <c r="I20" s="89"/>
      <c r="J20" s="64"/>
      <c r="K20" s="64"/>
    </row>
    <row r="21" spans="1:11" x14ac:dyDescent="0.25">
      <c r="A21" s="77"/>
      <c r="B21" s="77"/>
      <c r="C21" s="77"/>
      <c r="D21" s="77"/>
      <c r="E21" s="78"/>
      <c r="F21" s="77"/>
      <c r="G21" s="77"/>
      <c r="H21" s="77"/>
      <c r="I21" s="77"/>
      <c r="J21" s="64"/>
      <c r="K21" s="64"/>
    </row>
    <row r="22" spans="1:11" x14ac:dyDescent="0.25">
      <c r="A22" s="70"/>
      <c r="B22" s="71" t="s">
        <v>284</v>
      </c>
      <c r="C22" s="72"/>
      <c r="D22" s="72"/>
      <c r="E22" s="73"/>
      <c r="F22" s="72"/>
      <c r="G22" s="72"/>
      <c r="H22" s="72"/>
      <c r="I22" s="74"/>
      <c r="J22" s="64"/>
      <c r="K22" s="66"/>
    </row>
    <row r="23" spans="1:11" x14ac:dyDescent="0.25">
      <c r="A23" s="75"/>
      <c r="B23" s="76"/>
      <c r="C23" s="77"/>
      <c r="D23" s="78" t="s">
        <v>257</v>
      </c>
      <c r="E23" s="78"/>
      <c r="F23" s="77"/>
      <c r="G23" s="78"/>
      <c r="H23" s="77"/>
      <c r="I23" s="80"/>
      <c r="J23" s="64"/>
      <c r="K23" s="66"/>
    </row>
    <row r="24" spans="1:11" x14ac:dyDescent="0.25">
      <c r="A24" s="320"/>
      <c r="B24" s="321"/>
      <c r="C24" s="321"/>
      <c r="D24" s="81"/>
      <c r="E24" s="82"/>
      <c r="F24" s="107" t="s">
        <v>271</v>
      </c>
      <c r="G24" s="82" t="s">
        <v>266</v>
      </c>
      <c r="H24" s="108">
        <v>7.3999999999999996E-2</v>
      </c>
      <c r="I24" s="80"/>
      <c r="J24" s="64"/>
      <c r="K24" s="64"/>
    </row>
    <row r="25" spans="1:11" x14ac:dyDescent="0.25">
      <c r="A25" s="75"/>
      <c r="B25" s="77"/>
      <c r="C25" s="90"/>
      <c r="D25" s="109"/>
      <c r="E25" s="91"/>
      <c r="F25" s="83"/>
      <c r="G25" s="84"/>
      <c r="H25" s="85"/>
      <c r="I25" s="80"/>
      <c r="J25" s="64"/>
      <c r="K25" s="64"/>
    </row>
    <row r="26" spans="1:11" x14ac:dyDescent="0.25">
      <c r="A26" s="86"/>
      <c r="B26" s="87"/>
      <c r="C26" s="87"/>
      <c r="D26" s="87"/>
      <c r="E26" s="88"/>
      <c r="F26" s="87"/>
      <c r="G26" s="87"/>
      <c r="H26" s="87"/>
      <c r="I26" s="89"/>
      <c r="J26" s="64"/>
      <c r="K26" s="64"/>
    </row>
    <row r="27" spans="1:11" x14ac:dyDescent="0.25">
      <c r="A27" s="64"/>
      <c r="B27" s="64"/>
      <c r="C27" s="64"/>
      <c r="D27" s="64"/>
      <c r="E27" s="69"/>
      <c r="F27" s="64"/>
      <c r="G27" s="64"/>
      <c r="H27" s="64"/>
      <c r="I27" s="64"/>
      <c r="J27" s="64"/>
      <c r="K27" s="64"/>
    </row>
    <row r="28" spans="1:11" x14ac:dyDescent="0.25">
      <c r="A28" s="70"/>
      <c r="B28" s="71" t="s">
        <v>285</v>
      </c>
      <c r="C28" s="72"/>
      <c r="D28" s="72"/>
      <c r="E28" s="73"/>
      <c r="F28" s="72"/>
      <c r="G28" s="72"/>
      <c r="H28" s="72"/>
      <c r="I28" s="74"/>
      <c r="J28" s="64"/>
      <c r="K28" s="64"/>
    </row>
    <row r="29" spans="1:11" x14ac:dyDescent="0.25">
      <c r="A29" s="75"/>
      <c r="B29" s="77"/>
      <c r="C29" s="90"/>
      <c r="D29" s="110"/>
      <c r="E29" s="88"/>
      <c r="F29" s="111"/>
      <c r="G29" s="88"/>
      <c r="H29" s="111"/>
      <c r="I29" s="80"/>
      <c r="J29" s="64"/>
      <c r="K29" s="64"/>
    </row>
    <row r="30" spans="1:11" x14ac:dyDescent="0.25">
      <c r="A30" s="75"/>
      <c r="B30" s="77"/>
      <c r="C30" s="90"/>
      <c r="D30" s="112"/>
      <c r="E30" s="82"/>
      <c r="F30" s="107" t="s">
        <v>272</v>
      </c>
      <c r="G30" s="82" t="s">
        <v>266</v>
      </c>
      <c r="H30" s="92">
        <v>0.03</v>
      </c>
      <c r="I30" s="80"/>
      <c r="J30" s="64"/>
      <c r="K30" s="64"/>
    </row>
    <row r="31" spans="1:11" x14ac:dyDescent="0.25">
      <c r="A31" s="75"/>
      <c r="B31" s="77"/>
      <c r="C31" s="90"/>
      <c r="D31" s="112"/>
      <c r="E31" s="82"/>
      <c r="F31" s="107" t="s">
        <v>273</v>
      </c>
      <c r="G31" s="82" t="s">
        <v>266</v>
      </c>
      <c r="H31" s="92">
        <v>6.4999999999999997E-3</v>
      </c>
      <c r="I31" s="80"/>
      <c r="J31" s="64"/>
      <c r="K31" s="64"/>
    </row>
    <row r="32" spans="1:11" x14ac:dyDescent="0.25">
      <c r="A32" s="75"/>
      <c r="B32" s="77"/>
      <c r="C32" s="90"/>
      <c r="D32" s="112"/>
      <c r="E32" s="82"/>
      <c r="F32" s="121" t="s">
        <v>274</v>
      </c>
      <c r="G32" s="93" t="s">
        <v>266</v>
      </c>
      <c r="H32" s="94">
        <v>1.2E-2</v>
      </c>
      <c r="I32" s="80"/>
      <c r="J32" s="64"/>
      <c r="K32" s="64"/>
    </row>
    <row r="33" spans="1:12" x14ac:dyDescent="0.25">
      <c r="A33" s="75"/>
      <c r="B33" s="77"/>
      <c r="C33" s="90"/>
      <c r="D33" s="112"/>
      <c r="E33" s="82"/>
      <c r="F33" s="113" t="s">
        <v>275</v>
      </c>
      <c r="G33" s="93" t="s">
        <v>266</v>
      </c>
      <c r="H33" s="94">
        <v>4.4999999999999998E-2</v>
      </c>
      <c r="I33" s="80"/>
      <c r="J33" s="64"/>
      <c r="K33" s="64"/>
      <c r="L33" s="64"/>
    </row>
    <row r="34" spans="1:12" x14ac:dyDescent="0.25">
      <c r="A34" s="75"/>
      <c r="B34" s="77"/>
      <c r="C34" s="77"/>
      <c r="D34" s="77"/>
      <c r="E34" s="322" t="s">
        <v>276</v>
      </c>
      <c r="F34" s="323"/>
      <c r="G34" s="82" t="s">
        <v>266</v>
      </c>
      <c r="H34" s="96">
        <f>SUM(H30:H33)</f>
        <v>9.35E-2</v>
      </c>
      <c r="I34" s="80"/>
      <c r="J34" s="64"/>
      <c r="K34" s="64"/>
      <c r="L34" s="64"/>
    </row>
    <row r="35" spans="1:12" x14ac:dyDescent="0.25">
      <c r="A35" s="86"/>
      <c r="B35" s="87"/>
      <c r="C35" s="87"/>
      <c r="D35" s="87"/>
      <c r="E35" s="88"/>
      <c r="F35" s="87"/>
      <c r="G35" s="87"/>
      <c r="H35" s="87"/>
      <c r="I35" s="89"/>
      <c r="J35" s="64"/>
      <c r="K35" s="64"/>
      <c r="L35" s="64"/>
    </row>
    <row r="36" spans="1:12" x14ac:dyDescent="0.25">
      <c r="A36" s="77"/>
      <c r="B36" s="77"/>
      <c r="C36" s="77"/>
      <c r="D36" s="77"/>
      <c r="E36" s="78"/>
      <c r="F36" s="77"/>
      <c r="G36" s="77"/>
      <c r="H36" s="77"/>
      <c r="I36" s="77"/>
      <c r="J36" s="64"/>
      <c r="K36" s="64"/>
      <c r="L36" s="64"/>
    </row>
    <row r="37" spans="1:12" x14ac:dyDescent="0.25">
      <c r="A37" s="64"/>
      <c r="B37" s="64"/>
      <c r="C37" s="64"/>
      <c r="D37" s="64"/>
      <c r="E37" s="69"/>
      <c r="F37" s="64"/>
      <c r="G37" s="64"/>
      <c r="H37" s="64"/>
      <c r="I37" s="64"/>
      <c r="J37" s="64"/>
      <c r="K37" s="64"/>
      <c r="L37" s="64"/>
    </row>
    <row r="38" spans="1:12" x14ac:dyDescent="0.25">
      <c r="A38" s="70"/>
      <c r="B38" s="71" t="s">
        <v>286</v>
      </c>
      <c r="C38" s="72"/>
      <c r="D38" s="72"/>
      <c r="E38" s="73"/>
      <c r="F38" s="72"/>
      <c r="G38" s="72"/>
      <c r="H38" s="72"/>
      <c r="I38" s="74"/>
      <c r="J38" s="64"/>
      <c r="K38" s="64"/>
      <c r="L38" s="64"/>
    </row>
    <row r="39" spans="1:12" x14ac:dyDescent="0.25">
      <c r="A39" s="75"/>
      <c r="B39" s="76"/>
      <c r="C39" s="77"/>
      <c r="D39" s="78"/>
      <c r="E39" s="78"/>
      <c r="F39" s="77"/>
      <c r="G39" s="78"/>
      <c r="H39" s="77"/>
      <c r="I39" s="80"/>
      <c r="J39" s="64"/>
      <c r="K39" s="64"/>
      <c r="L39" s="64"/>
    </row>
    <row r="40" spans="1:12" x14ac:dyDescent="0.25">
      <c r="A40" s="75"/>
      <c r="B40" s="324"/>
      <c r="C40" s="326" t="s">
        <v>267</v>
      </c>
      <c r="D40" s="97" t="s">
        <v>277</v>
      </c>
      <c r="E40" s="328">
        <v>-1</v>
      </c>
      <c r="F40" s="330" t="s">
        <v>266</v>
      </c>
      <c r="G40" s="328"/>
      <c r="H40" s="334">
        <f>ROUND(((((1+H15+H17+H18)*(1+H16)*(1+H24))/(1-H34))-1),4)</f>
        <v>0.27210000000000001</v>
      </c>
      <c r="I40" s="80"/>
      <c r="J40" s="64"/>
      <c r="K40" s="114"/>
      <c r="L40" s="115"/>
    </row>
    <row r="41" spans="1:12" x14ac:dyDescent="0.25">
      <c r="A41" s="75"/>
      <c r="B41" s="325"/>
      <c r="C41" s="327"/>
      <c r="D41" s="98" t="s">
        <v>278</v>
      </c>
      <c r="E41" s="329"/>
      <c r="F41" s="331"/>
      <c r="G41" s="329"/>
      <c r="H41" s="335"/>
      <c r="I41" s="80"/>
      <c r="J41" s="64"/>
      <c r="K41" s="116"/>
      <c r="L41" s="117"/>
    </row>
    <row r="42" spans="1:12" x14ac:dyDescent="0.25">
      <c r="A42" s="75"/>
      <c r="B42" s="99"/>
      <c r="C42" s="100"/>
      <c r="D42" s="84"/>
      <c r="E42" s="67"/>
      <c r="F42" s="118"/>
      <c r="G42" s="101"/>
      <c r="H42" s="119"/>
      <c r="I42" s="80"/>
      <c r="J42" s="64"/>
      <c r="K42" s="64"/>
      <c r="L42" s="64"/>
    </row>
    <row r="43" spans="1:12" x14ac:dyDescent="0.25">
      <c r="A43" s="75"/>
      <c r="B43" s="77"/>
      <c r="C43" s="77"/>
      <c r="D43" s="77"/>
      <c r="E43" s="102" t="s">
        <v>279</v>
      </c>
      <c r="F43" s="95" t="s">
        <v>280</v>
      </c>
      <c r="G43" s="98" t="s">
        <v>266</v>
      </c>
      <c r="H43" s="96">
        <f>H40</f>
        <v>0.27210000000000001</v>
      </c>
      <c r="I43" s="80"/>
      <c r="J43" s="64"/>
      <c r="K43" s="64"/>
      <c r="L43" s="64"/>
    </row>
    <row r="44" spans="1:12" x14ac:dyDescent="0.25">
      <c r="A44" s="86"/>
      <c r="B44" s="87"/>
      <c r="C44" s="87"/>
      <c r="D44" s="87"/>
      <c r="E44" s="88"/>
      <c r="F44" s="87"/>
      <c r="G44" s="87"/>
      <c r="H44" s="87"/>
      <c r="I44" s="89"/>
      <c r="J44" s="64"/>
      <c r="K44" s="64"/>
      <c r="L44" s="64"/>
    </row>
    <row r="45" spans="1:12" x14ac:dyDescent="0.25">
      <c r="A45" s="77" t="s">
        <v>281</v>
      </c>
      <c r="B45" s="77"/>
      <c r="C45" s="77"/>
      <c r="D45" s="77"/>
      <c r="E45" s="78"/>
      <c r="F45" s="77"/>
      <c r="G45" s="77"/>
      <c r="H45" s="77"/>
      <c r="I45" s="77"/>
      <c r="J45" s="64"/>
      <c r="K45" s="64"/>
      <c r="L45" s="64"/>
    </row>
    <row r="46" spans="1:12" x14ac:dyDescent="0.25">
      <c r="A46" s="77"/>
      <c r="B46" s="77"/>
      <c r="C46" s="77"/>
      <c r="D46" s="77"/>
      <c r="E46" s="78"/>
      <c r="F46" s="77"/>
      <c r="G46" s="77"/>
      <c r="H46" s="77"/>
      <c r="I46" s="77"/>
      <c r="J46" s="64"/>
      <c r="K46" s="64"/>
      <c r="L46" s="64"/>
    </row>
    <row r="47" spans="1:12" x14ac:dyDescent="0.25">
      <c r="A47" s="68" t="str">
        <f>Orcamento!A204</f>
        <v>Chapecó, 09 de novembro de 2017.</v>
      </c>
      <c r="B47" s="77"/>
      <c r="C47" s="77"/>
      <c r="D47" s="77"/>
      <c r="E47" s="78"/>
      <c r="F47" s="77"/>
      <c r="G47" s="77"/>
      <c r="H47" s="77"/>
      <c r="I47" s="77"/>
      <c r="J47" s="64"/>
      <c r="K47" s="64"/>
      <c r="L47" s="64"/>
    </row>
    <row r="48" spans="1:12" x14ac:dyDescent="0.25">
      <c r="A48" s="77"/>
      <c r="B48" s="77"/>
      <c r="C48" s="77"/>
      <c r="D48" s="77"/>
      <c r="E48" s="78"/>
      <c r="F48" s="77"/>
      <c r="G48" s="77"/>
      <c r="H48" s="77"/>
      <c r="I48" s="77"/>
      <c r="J48" s="64"/>
      <c r="K48" s="64"/>
      <c r="L48" s="64"/>
    </row>
    <row r="49" spans="1:9" x14ac:dyDescent="0.25">
      <c r="A49" s="77"/>
      <c r="B49" s="77"/>
      <c r="C49" s="77"/>
      <c r="D49" s="77"/>
      <c r="E49" s="78"/>
      <c r="F49" s="77"/>
      <c r="G49" s="77"/>
      <c r="H49" s="77"/>
      <c r="I49" s="77"/>
    </row>
    <row r="50" spans="1:9" x14ac:dyDescent="0.25">
      <c r="A50" s="77"/>
      <c r="B50" s="77"/>
      <c r="C50" s="77"/>
      <c r="D50" s="77"/>
      <c r="E50" s="78"/>
      <c r="F50" s="77"/>
      <c r="G50" s="77"/>
      <c r="H50" s="77"/>
      <c r="I50" s="77"/>
    </row>
    <row r="51" spans="1:9" x14ac:dyDescent="0.25">
      <c r="A51" s="77"/>
      <c r="B51" s="77"/>
      <c r="C51" s="77"/>
      <c r="D51" s="77"/>
      <c r="E51" s="78"/>
      <c r="F51" s="77"/>
      <c r="G51" s="77"/>
      <c r="H51" s="77"/>
      <c r="I51" s="77"/>
    </row>
    <row r="52" spans="1:9" x14ac:dyDescent="0.25">
      <c r="A52" s="77"/>
      <c r="B52" s="103"/>
      <c r="C52" s="103"/>
      <c r="D52" s="315" t="s">
        <v>282</v>
      </c>
      <c r="E52" s="315"/>
      <c r="F52" s="315"/>
      <c r="G52" s="103"/>
      <c r="H52" s="103"/>
      <c r="I52" s="77"/>
    </row>
    <row r="53" spans="1:9" x14ac:dyDescent="0.25">
      <c r="A53" s="77"/>
      <c r="B53" s="104"/>
      <c r="C53" s="104"/>
      <c r="D53" s="336" t="s">
        <v>116</v>
      </c>
      <c r="E53" s="336"/>
      <c r="F53" s="336"/>
      <c r="G53" s="104"/>
      <c r="H53" s="104"/>
      <c r="I53" s="77"/>
    </row>
    <row r="54" spans="1:9" x14ac:dyDescent="0.25">
      <c r="A54" s="77"/>
      <c r="B54" s="105"/>
      <c r="C54" s="105"/>
      <c r="D54" s="332" t="s">
        <v>260</v>
      </c>
      <c r="E54" s="332"/>
      <c r="F54" s="332"/>
      <c r="G54" s="105"/>
      <c r="H54" s="105"/>
      <c r="I54" s="77"/>
    </row>
    <row r="55" spans="1:9" x14ac:dyDescent="0.25">
      <c r="A55" s="77"/>
      <c r="B55" s="103"/>
      <c r="C55" s="103"/>
      <c r="D55" s="332" t="s">
        <v>124</v>
      </c>
      <c r="E55" s="332"/>
      <c r="F55" s="332"/>
      <c r="G55" s="103"/>
      <c r="H55" s="103"/>
      <c r="I55" s="77"/>
    </row>
    <row r="56" spans="1:9" x14ac:dyDescent="0.25">
      <c r="A56" s="106"/>
      <c r="B56" s="106"/>
      <c r="C56" s="106"/>
      <c r="D56" s="333" t="s">
        <v>125</v>
      </c>
      <c r="E56" s="333"/>
      <c r="F56" s="333"/>
      <c r="G56" s="106"/>
      <c r="H56" s="106"/>
      <c r="I56" s="106"/>
    </row>
    <row r="57" spans="1:9" x14ac:dyDescent="0.25">
      <c r="A57" s="106"/>
      <c r="B57" s="106"/>
      <c r="C57" s="106"/>
      <c r="D57" s="106"/>
      <c r="E57" s="106"/>
      <c r="F57" s="106"/>
      <c r="G57" s="106"/>
      <c r="H57" s="106"/>
      <c r="I57" s="106"/>
    </row>
    <row r="61" spans="1:9" x14ac:dyDescent="0.25">
      <c r="A61" s="64"/>
      <c r="B61" s="64"/>
      <c r="C61" s="64"/>
      <c r="D61" s="64"/>
      <c r="E61" s="64"/>
      <c r="F61" s="64"/>
      <c r="G61" s="64"/>
      <c r="H61" s="120"/>
      <c r="I61" s="64"/>
    </row>
  </sheetData>
  <sheetProtection password="F45E" sheet="1" formatCells="0" formatColumns="0" formatRows="0" insertColumns="0" insertRows="0" insertHyperlinks="0" deleteColumns="0" deleteRows="0" sort="0" autoFilter="0" pivotTables="0"/>
  <mergeCells count="24">
    <mergeCell ref="D55:F55"/>
    <mergeCell ref="D56:F56"/>
    <mergeCell ref="G40:G41"/>
    <mergeCell ref="H40:H41"/>
    <mergeCell ref="D52:F52"/>
    <mergeCell ref="D53:F53"/>
    <mergeCell ref="D54:F54"/>
    <mergeCell ref="A18:C18"/>
    <mergeCell ref="A24:C24"/>
    <mergeCell ref="E34:F34"/>
    <mergeCell ref="B40:B41"/>
    <mergeCell ref="C40:C41"/>
    <mergeCell ref="E40:E41"/>
    <mergeCell ref="F40:F41"/>
    <mergeCell ref="A2:I2"/>
    <mergeCell ref="A3:I3"/>
    <mergeCell ref="A4:I4"/>
    <mergeCell ref="A5:I5"/>
    <mergeCell ref="A9:I9"/>
    <mergeCell ref="A10:I10"/>
    <mergeCell ref="A11:I11"/>
    <mergeCell ref="A15:C15"/>
    <mergeCell ref="A16:C16"/>
    <mergeCell ref="A17:C17"/>
  </mergeCells>
  <pageMargins left="0.51181102362204722" right="0.51181102362204722" top="0.78740157480314965" bottom="0.78740157480314965" header="0.31496062992125984" footer="0.31496062992125984"/>
  <pageSetup paperSize="9" scale="83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61"/>
  <sheetViews>
    <sheetView topLeftCell="A19" workbookViewId="0">
      <selection activeCell="B28" sqref="B28"/>
    </sheetView>
  </sheetViews>
  <sheetFormatPr defaultRowHeight="15" x14ac:dyDescent="0.25"/>
  <cols>
    <col min="1" max="3" width="9.140625" style="64"/>
    <col min="4" max="4" width="29" style="64" customWidth="1"/>
    <col min="5" max="5" width="11.85546875" style="64" customWidth="1"/>
    <col min="6" max="6" width="14.7109375" style="64" customWidth="1"/>
    <col min="7" max="16384" width="9.140625" style="64"/>
  </cols>
  <sheetData>
    <row r="2" spans="1:19" x14ac:dyDescent="0.25">
      <c r="A2" s="316"/>
      <c r="B2" s="316"/>
      <c r="C2" s="316"/>
      <c r="D2" s="316"/>
      <c r="E2" s="316"/>
      <c r="F2" s="316"/>
      <c r="G2" s="316"/>
      <c r="H2" s="316"/>
      <c r="I2" s="316"/>
      <c r="J2" s="65"/>
      <c r="K2" s="65"/>
      <c r="L2" s="65"/>
      <c r="M2" s="65"/>
      <c r="N2" s="65"/>
      <c r="O2" s="65"/>
      <c r="P2" s="65"/>
      <c r="Q2" s="65"/>
      <c r="R2" s="65"/>
      <c r="S2" s="65"/>
    </row>
    <row r="3" spans="1:19" x14ac:dyDescent="0.25">
      <c r="A3" s="316"/>
      <c r="B3" s="316"/>
      <c r="C3" s="316"/>
      <c r="D3" s="316"/>
      <c r="E3" s="316"/>
      <c r="F3" s="316"/>
      <c r="G3" s="316"/>
      <c r="H3" s="316"/>
      <c r="I3" s="316"/>
      <c r="J3" s="65"/>
      <c r="K3" s="65"/>
      <c r="L3" s="65"/>
      <c r="M3" s="65"/>
      <c r="N3" s="65"/>
      <c r="O3" s="65"/>
      <c r="P3" s="65"/>
      <c r="Q3" s="65"/>
      <c r="R3" s="65"/>
      <c r="S3" s="65"/>
    </row>
    <row r="4" spans="1:19" x14ac:dyDescent="0.25">
      <c r="A4" s="316" t="s">
        <v>250</v>
      </c>
      <c r="B4" s="316"/>
      <c r="C4" s="316"/>
      <c r="D4" s="316"/>
      <c r="E4" s="316"/>
      <c r="F4" s="316"/>
      <c r="G4" s="316"/>
      <c r="H4" s="316"/>
      <c r="I4" s="316"/>
      <c r="J4" s="65"/>
      <c r="K4" s="65"/>
      <c r="L4" s="65"/>
      <c r="M4" s="65"/>
      <c r="N4" s="65"/>
      <c r="O4" s="65"/>
      <c r="P4" s="65"/>
      <c r="Q4" s="65"/>
      <c r="R4" s="65"/>
      <c r="S4" s="65"/>
    </row>
    <row r="5" spans="1:19" x14ac:dyDescent="0.25">
      <c r="A5" s="316" t="s">
        <v>289</v>
      </c>
      <c r="B5" s="316"/>
      <c r="C5" s="316"/>
      <c r="D5" s="316"/>
      <c r="E5" s="316"/>
      <c r="F5" s="316"/>
      <c r="G5" s="316"/>
      <c r="H5" s="316"/>
      <c r="I5" s="316"/>
      <c r="J5" s="65"/>
      <c r="K5" s="65"/>
      <c r="L5" s="65"/>
      <c r="M5" s="65"/>
      <c r="N5" s="65"/>
      <c r="O5" s="65"/>
      <c r="P5" s="65"/>
      <c r="Q5" s="65"/>
      <c r="R5" s="65"/>
      <c r="S5" s="65"/>
    </row>
    <row r="6" spans="1:19" x14ac:dyDescent="0.25"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</row>
    <row r="9" spans="1:19" x14ac:dyDescent="0.25">
      <c r="A9" s="317" t="s">
        <v>262</v>
      </c>
      <c r="B9" s="318"/>
      <c r="C9" s="318"/>
      <c r="D9" s="318"/>
      <c r="E9" s="318"/>
      <c r="F9" s="318"/>
      <c r="G9" s="318"/>
      <c r="H9" s="318"/>
      <c r="I9" s="319"/>
    </row>
    <row r="10" spans="1:19" x14ac:dyDescent="0.25">
      <c r="A10" s="309" t="s">
        <v>263</v>
      </c>
      <c r="B10" s="310"/>
      <c r="C10" s="310"/>
      <c r="D10" s="310"/>
      <c r="E10" s="310"/>
      <c r="F10" s="310"/>
      <c r="G10" s="310"/>
      <c r="H10" s="310"/>
      <c r="I10" s="311"/>
    </row>
    <row r="11" spans="1:19" x14ac:dyDescent="0.25">
      <c r="A11" s="312" t="s">
        <v>264</v>
      </c>
      <c r="B11" s="313"/>
      <c r="C11" s="313"/>
      <c r="D11" s="313"/>
      <c r="E11" s="313"/>
      <c r="F11" s="313"/>
      <c r="G11" s="313"/>
      <c r="H11" s="313"/>
      <c r="I11" s="313"/>
    </row>
    <row r="12" spans="1:19" x14ac:dyDescent="0.25">
      <c r="E12" s="69"/>
    </row>
    <row r="13" spans="1:19" x14ac:dyDescent="0.25">
      <c r="A13" s="70"/>
      <c r="B13" s="71" t="s">
        <v>283</v>
      </c>
      <c r="C13" s="72"/>
      <c r="D13" s="72"/>
      <c r="E13" s="73"/>
      <c r="F13" s="72"/>
      <c r="G13" s="72"/>
      <c r="H13" s="72"/>
      <c r="I13" s="74"/>
    </row>
    <row r="14" spans="1:19" x14ac:dyDescent="0.25">
      <c r="A14" s="75"/>
      <c r="B14" s="76"/>
      <c r="C14" s="77"/>
      <c r="D14" s="123" t="s">
        <v>257</v>
      </c>
      <c r="E14" s="123"/>
      <c r="F14" s="79"/>
      <c r="G14" s="123"/>
      <c r="H14" s="77"/>
      <c r="I14" s="80"/>
    </row>
    <row r="15" spans="1:19" x14ac:dyDescent="0.25">
      <c r="A15" s="314"/>
      <c r="B15" s="315"/>
      <c r="C15" s="315"/>
      <c r="D15" s="81"/>
      <c r="E15" s="122"/>
      <c r="F15" s="107" t="s">
        <v>265</v>
      </c>
      <c r="G15" s="122" t="s">
        <v>266</v>
      </c>
      <c r="H15" s="108">
        <v>0</v>
      </c>
      <c r="I15" s="80"/>
    </row>
    <row r="16" spans="1:19" x14ac:dyDescent="0.25">
      <c r="A16" s="314"/>
      <c r="B16" s="315"/>
      <c r="C16" s="315"/>
      <c r="D16" s="81"/>
      <c r="E16" s="122"/>
      <c r="F16" s="107" t="s">
        <v>268</v>
      </c>
      <c r="G16" s="122" t="s">
        <v>266</v>
      </c>
      <c r="H16" s="108">
        <v>0</v>
      </c>
      <c r="I16" s="80"/>
    </row>
    <row r="17" spans="1:11" x14ac:dyDescent="0.25">
      <c r="A17" s="314"/>
      <c r="B17" s="315"/>
      <c r="C17" s="315"/>
      <c r="D17" s="81"/>
      <c r="E17" s="122"/>
      <c r="F17" s="107" t="s">
        <v>269</v>
      </c>
      <c r="G17" s="122" t="s">
        <v>266</v>
      </c>
      <c r="H17" s="108">
        <v>0</v>
      </c>
      <c r="I17" s="80"/>
      <c r="K17" s="66"/>
    </row>
    <row r="18" spans="1:11" x14ac:dyDescent="0.25">
      <c r="A18" s="314"/>
      <c r="B18" s="315"/>
      <c r="C18" s="315"/>
      <c r="D18" s="81"/>
      <c r="E18" s="122"/>
      <c r="F18" s="107" t="s">
        <v>270</v>
      </c>
      <c r="G18" s="122" t="s">
        <v>266</v>
      </c>
      <c r="H18" s="108">
        <v>0</v>
      </c>
      <c r="I18" s="80"/>
      <c r="K18" s="66"/>
    </row>
    <row r="19" spans="1:11" x14ac:dyDescent="0.25">
      <c r="A19" s="75"/>
      <c r="B19" s="77"/>
      <c r="C19" s="77"/>
      <c r="D19" s="77"/>
      <c r="E19" s="123"/>
      <c r="F19" s="83"/>
      <c r="G19" s="84"/>
      <c r="H19" s="85"/>
      <c r="I19" s="80"/>
      <c r="K19" s="66"/>
    </row>
    <row r="20" spans="1:11" x14ac:dyDescent="0.25">
      <c r="A20" s="86"/>
      <c r="B20" s="87"/>
      <c r="C20" s="87"/>
      <c r="D20" s="87"/>
      <c r="E20" s="88"/>
      <c r="F20" s="87"/>
      <c r="G20" s="87"/>
      <c r="H20" s="87"/>
      <c r="I20" s="89"/>
    </row>
    <row r="21" spans="1:11" x14ac:dyDescent="0.25">
      <c r="A21" s="77"/>
      <c r="B21" s="77"/>
      <c r="C21" s="77"/>
      <c r="D21" s="77"/>
      <c r="E21" s="123"/>
      <c r="F21" s="77"/>
      <c r="G21" s="77"/>
      <c r="H21" s="77"/>
      <c r="I21" s="77"/>
    </row>
    <row r="22" spans="1:11" x14ac:dyDescent="0.25">
      <c r="A22" s="70"/>
      <c r="B22" s="71" t="s">
        <v>284</v>
      </c>
      <c r="C22" s="72"/>
      <c r="D22" s="72"/>
      <c r="E22" s="73"/>
      <c r="F22" s="72"/>
      <c r="G22" s="72"/>
      <c r="H22" s="72"/>
      <c r="I22" s="74"/>
      <c r="K22" s="66"/>
    </row>
    <row r="23" spans="1:11" x14ac:dyDescent="0.25">
      <c r="A23" s="75"/>
      <c r="B23" s="76"/>
      <c r="C23" s="77"/>
      <c r="D23" s="123" t="s">
        <v>257</v>
      </c>
      <c r="E23" s="123"/>
      <c r="F23" s="77"/>
      <c r="G23" s="123"/>
      <c r="H23" s="77"/>
      <c r="I23" s="80"/>
      <c r="K23" s="66"/>
    </row>
    <row r="24" spans="1:11" x14ac:dyDescent="0.25">
      <c r="A24" s="320"/>
      <c r="B24" s="321"/>
      <c r="C24" s="321"/>
      <c r="D24" s="81"/>
      <c r="E24" s="122"/>
      <c r="F24" s="107" t="s">
        <v>271</v>
      </c>
      <c r="G24" s="122" t="s">
        <v>266</v>
      </c>
      <c r="H24" s="108">
        <v>0</v>
      </c>
      <c r="I24" s="80"/>
    </row>
    <row r="25" spans="1:11" x14ac:dyDescent="0.25">
      <c r="A25" s="75"/>
      <c r="B25" s="77"/>
      <c r="C25" s="90"/>
      <c r="D25" s="109"/>
      <c r="E25" s="91"/>
      <c r="F25" s="83"/>
      <c r="G25" s="84"/>
      <c r="H25" s="85"/>
      <c r="I25" s="80"/>
    </row>
    <row r="26" spans="1:11" x14ac:dyDescent="0.25">
      <c r="A26" s="86"/>
      <c r="B26" s="87"/>
      <c r="C26" s="87"/>
      <c r="D26" s="87"/>
      <c r="E26" s="88"/>
      <c r="F26" s="87"/>
      <c r="G26" s="87"/>
      <c r="H26" s="87"/>
      <c r="I26" s="89"/>
    </row>
    <row r="27" spans="1:11" x14ac:dyDescent="0.25">
      <c r="E27" s="69"/>
    </row>
    <row r="28" spans="1:11" x14ac:dyDescent="0.25">
      <c r="A28" s="70"/>
      <c r="B28" s="71" t="s">
        <v>285</v>
      </c>
      <c r="C28" s="72"/>
      <c r="D28" s="72"/>
      <c r="E28" s="73"/>
      <c r="F28" s="72"/>
      <c r="G28" s="72"/>
      <c r="H28" s="72"/>
      <c r="I28" s="74"/>
    </row>
    <row r="29" spans="1:11" x14ac:dyDescent="0.25">
      <c r="A29" s="75"/>
      <c r="B29" s="77"/>
      <c r="C29" s="90"/>
      <c r="D29" s="110"/>
      <c r="E29" s="88"/>
      <c r="F29" s="111"/>
      <c r="G29" s="88"/>
      <c r="H29" s="111"/>
      <c r="I29" s="80"/>
    </row>
    <row r="30" spans="1:11" x14ac:dyDescent="0.25">
      <c r="A30" s="75"/>
      <c r="B30" s="77"/>
      <c r="C30" s="90"/>
      <c r="D30" s="112"/>
      <c r="E30" s="122"/>
      <c r="F30" s="107" t="s">
        <v>272</v>
      </c>
      <c r="G30" s="122" t="s">
        <v>266</v>
      </c>
      <c r="H30" s="92">
        <v>0</v>
      </c>
      <c r="I30" s="80"/>
    </row>
    <row r="31" spans="1:11" x14ac:dyDescent="0.25">
      <c r="A31" s="75"/>
      <c r="B31" s="77"/>
      <c r="C31" s="90"/>
      <c r="D31" s="112"/>
      <c r="E31" s="122"/>
      <c r="F31" s="107" t="s">
        <v>273</v>
      </c>
      <c r="G31" s="122" t="s">
        <v>266</v>
      </c>
      <c r="H31" s="92">
        <v>0</v>
      </c>
      <c r="I31" s="80"/>
    </row>
    <row r="32" spans="1:11" x14ac:dyDescent="0.25">
      <c r="A32" s="75"/>
      <c r="B32" s="77"/>
      <c r="C32" s="90"/>
      <c r="D32" s="112"/>
      <c r="E32" s="122"/>
      <c r="F32" s="121" t="s">
        <v>274</v>
      </c>
      <c r="G32" s="93" t="s">
        <v>266</v>
      </c>
      <c r="H32" s="94">
        <v>0</v>
      </c>
      <c r="I32" s="80"/>
    </row>
    <row r="33" spans="1:12" x14ac:dyDescent="0.25">
      <c r="A33" s="75"/>
      <c r="B33" s="77"/>
      <c r="C33" s="90"/>
      <c r="D33" s="112"/>
      <c r="E33" s="122"/>
      <c r="F33" s="121" t="s">
        <v>275</v>
      </c>
      <c r="G33" s="93" t="s">
        <v>266</v>
      </c>
      <c r="H33" s="94">
        <v>0</v>
      </c>
      <c r="I33" s="80"/>
    </row>
    <row r="34" spans="1:12" x14ac:dyDescent="0.25">
      <c r="A34" s="75"/>
      <c r="B34" s="77"/>
      <c r="C34" s="77"/>
      <c r="D34" s="77"/>
      <c r="E34" s="322" t="s">
        <v>276</v>
      </c>
      <c r="F34" s="323"/>
      <c r="G34" s="122" t="s">
        <v>266</v>
      </c>
      <c r="H34" s="96">
        <f>SUM(H30:H33)</f>
        <v>0</v>
      </c>
      <c r="I34" s="80"/>
    </row>
    <row r="35" spans="1:12" x14ac:dyDescent="0.25">
      <c r="A35" s="86"/>
      <c r="B35" s="87"/>
      <c r="C35" s="87"/>
      <c r="D35" s="87"/>
      <c r="E35" s="88"/>
      <c r="F35" s="87"/>
      <c r="G35" s="87"/>
      <c r="H35" s="87"/>
      <c r="I35" s="89"/>
    </row>
    <row r="36" spans="1:12" x14ac:dyDescent="0.25">
      <c r="A36" s="77"/>
      <c r="B36" s="77"/>
      <c r="C36" s="77"/>
      <c r="D36" s="77"/>
      <c r="E36" s="123"/>
      <c r="F36" s="77"/>
      <c r="G36" s="77"/>
      <c r="H36" s="77"/>
      <c r="I36" s="77"/>
    </row>
    <row r="37" spans="1:12" x14ac:dyDescent="0.25">
      <c r="E37" s="69"/>
    </row>
    <row r="38" spans="1:12" x14ac:dyDescent="0.25">
      <c r="A38" s="70"/>
      <c r="B38" s="71" t="s">
        <v>286</v>
      </c>
      <c r="C38" s="72"/>
      <c r="D38" s="72"/>
      <c r="E38" s="73"/>
      <c r="F38" s="72"/>
      <c r="G38" s="72"/>
      <c r="H38" s="72"/>
      <c r="I38" s="74"/>
    </row>
    <row r="39" spans="1:12" x14ac:dyDescent="0.25">
      <c r="A39" s="75"/>
      <c r="B39" s="76"/>
      <c r="C39" s="77"/>
      <c r="D39" s="123"/>
      <c r="E39" s="123"/>
      <c r="F39" s="77"/>
      <c r="G39" s="123"/>
      <c r="H39" s="77"/>
      <c r="I39" s="80"/>
    </row>
    <row r="40" spans="1:12" x14ac:dyDescent="0.25">
      <c r="A40" s="75"/>
      <c r="B40" s="324"/>
      <c r="C40" s="326" t="s">
        <v>267</v>
      </c>
      <c r="D40" s="97" t="s">
        <v>277</v>
      </c>
      <c r="E40" s="328">
        <v>-1</v>
      </c>
      <c r="F40" s="330" t="s">
        <v>266</v>
      </c>
      <c r="G40" s="328"/>
      <c r="H40" s="334">
        <f>ROUND(((((1+H15+H17+H18)*(1+H16)*(1+H24))/(1-H34))-1),4)</f>
        <v>0</v>
      </c>
      <c r="I40" s="80"/>
      <c r="K40" s="114"/>
      <c r="L40" s="115"/>
    </row>
    <row r="41" spans="1:12" x14ac:dyDescent="0.25">
      <c r="A41" s="75"/>
      <c r="B41" s="325"/>
      <c r="C41" s="327"/>
      <c r="D41" s="98" t="s">
        <v>278</v>
      </c>
      <c r="E41" s="329"/>
      <c r="F41" s="331"/>
      <c r="G41" s="329"/>
      <c r="H41" s="335"/>
      <c r="I41" s="80"/>
      <c r="K41" s="116"/>
      <c r="L41" s="117"/>
    </row>
    <row r="42" spans="1:12" x14ac:dyDescent="0.25">
      <c r="A42" s="75"/>
      <c r="B42" s="99"/>
      <c r="C42" s="100"/>
      <c r="D42" s="84"/>
      <c r="E42" s="125"/>
      <c r="F42" s="118"/>
      <c r="G42" s="124"/>
      <c r="H42" s="119"/>
      <c r="I42" s="80"/>
    </row>
    <row r="43" spans="1:12" x14ac:dyDescent="0.25">
      <c r="A43" s="75"/>
      <c r="B43" s="77"/>
      <c r="C43" s="77"/>
      <c r="D43" s="77"/>
      <c r="E43" s="102" t="s">
        <v>279</v>
      </c>
      <c r="F43" s="95" t="s">
        <v>280</v>
      </c>
      <c r="G43" s="98" t="s">
        <v>266</v>
      </c>
      <c r="H43" s="96">
        <f>H40</f>
        <v>0</v>
      </c>
      <c r="I43" s="80"/>
    </row>
    <row r="44" spans="1:12" x14ac:dyDescent="0.25">
      <c r="A44" s="86"/>
      <c r="B44" s="87"/>
      <c r="C44" s="87"/>
      <c r="D44" s="87"/>
      <c r="E44" s="88"/>
      <c r="F44" s="87"/>
      <c r="G44" s="87"/>
      <c r="H44" s="87"/>
      <c r="I44" s="89"/>
    </row>
    <row r="45" spans="1:12" x14ac:dyDescent="0.25">
      <c r="A45" s="77" t="s">
        <v>281</v>
      </c>
      <c r="B45" s="77"/>
      <c r="C45" s="77"/>
      <c r="D45" s="77"/>
      <c r="E45" s="123"/>
      <c r="F45" s="77"/>
      <c r="G45" s="77"/>
      <c r="H45" s="77"/>
      <c r="I45" s="77"/>
    </row>
    <row r="46" spans="1:12" x14ac:dyDescent="0.25">
      <c r="A46" s="77"/>
      <c r="B46" s="77"/>
      <c r="C46" s="77"/>
      <c r="D46" s="77"/>
      <c r="E46" s="123"/>
      <c r="F46" s="77"/>
      <c r="G46" s="77"/>
      <c r="H46" s="77"/>
      <c r="I46" s="77"/>
    </row>
    <row r="47" spans="1:12" x14ac:dyDescent="0.25">
      <c r="A47" s="68" t="str">
        <f>Orcamento!A204</f>
        <v>Chapecó, 09 de novembro de 2017.</v>
      </c>
      <c r="B47" s="77"/>
      <c r="C47" s="77"/>
      <c r="D47" s="77"/>
      <c r="E47" s="123"/>
      <c r="F47" s="77"/>
      <c r="G47" s="77"/>
      <c r="H47" s="77"/>
      <c r="I47" s="77"/>
    </row>
    <row r="48" spans="1:12" x14ac:dyDescent="0.25">
      <c r="A48" s="77"/>
      <c r="B48" s="77"/>
      <c r="C48" s="77"/>
      <c r="D48" s="77"/>
      <c r="E48" s="123"/>
      <c r="F48" s="77"/>
      <c r="G48" s="77"/>
      <c r="H48" s="77"/>
      <c r="I48" s="77"/>
    </row>
    <row r="49" spans="1:9" x14ac:dyDescent="0.25">
      <c r="A49" s="77"/>
      <c r="B49" s="77"/>
      <c r="C49" s="77"/>
      <c r="D49" s="77"/>
      <c r="E49" s="123"/>
      <c r="F49" s="77"/>
      <c r="G49" s="77"/>
      <c r="H49" s="77"/>
      <c r="I49" s="77"/>
    </row>
    <row r="50" spans="1:9" x14ac:dyDescent="0.25">
      <c r="A50" s="77"/>
      <c r="B50" s="77"/>
      <c r="C50" s="77"/>
      <c r="D50" s="77"/>
      <c r="E50" s="123"/>
      <c r="F50" s="77"/>
      <c r="G50" s="77"/>
      <c r="H50" s="77"/>
      <c r="I50" s="77"/>
    </row>
    <row r="51" spans="1:9" x14ac:dyDescent="0.25">
      <c r="A51" s="77"/>
      <c r="B51" s="77"/>
      <c r="C51" s="77"/>
      <c r="D51" s="77"/>
      <c r="E51" s="123"/>
      <c r="F51" s="77"/>
      <c r="G51" s="77"/>
      <c r="H51" s="77"/>
      <c r="I51" s="77"/>
    </row>
    <row r="52" spans="1:9" x14ac:dyDescent="0.25">
      <c r="A52" s="77"/>
      <c r="B52" s="103"/>
      <c r="C52" s="103"/>
      <c r="D52" s="315" t="s">
        <v>282</v>
      </c>
      <c r="E52" s="315"/>
      <c r="F52" s="315"/>
      <c r="G52" s="103"/>
      <c r="H52" s="103"/>
      <c r="I52" s="77"/>
    </row>
    <row r="53" spans="1:9" x14ac:dyDescent="0.25">
      <c r="A53" s="77"/>
      <c r="B53" s="104"/>
      <c r="C53" s="104"/>
      <c r="D53" s="336" t="s">
        <v>288</v>
      </c>
      <c r="E53" s="336"/>
      <c r="F53" s="336"/>
      <c r="G53" s="104"/>
      <c r="H53" s="104"/>
      <c r="I53" s="77"/>
    </row>
    <row r="54" spans="1:9" x14ac:dyDescent="0.25">
      <c r="A54" s="77"/>
      <c r="B54" s="105"/>
      <c r="C54" s="105"/>
      <c r="D54" s="332"/>
      <c r="E54" s="332"/>
      <c r="F54" s="332"/>
      <c r="G54" s="105"/>
      <c r="H54" s="105"/>
      <c r="I54" s="77"/>
    </row>
    <row r="55" spans="1:9" x14ac:dyDescent="0.25">
      <c r="A55" s="77"/>
      <c r="B55" s="103"/>
      <c r="C55" s="103"/>
      <c r="D55" s="332"/>
      <c r="E55" s="332"/>
      <c r="F55" s="332"/>
      <c r="G55" s="103"/>
      <c r="H55" s="103"/>
      <c r="I55" s="77"/>
    </row>
    <row r="56" spans="1:9" x14ac:dyDescent="0.25">
      <c r="A56" s="106"/>
      <c r="B56" s="106"/>
      <c r="C56" s="106"/>
      <c r="D56" s="333"/>
      <c r="E56" s="333"/>
      <c r="F56" s="333"/>
      <c r="G56" s="106"/>
      <c r="H56" s="106"/>
      <c r="I56" s="106"/>
    </row>
    <row r="57" spans="1:9" x14ac:dyDescent="0.25">
      <c r="A57" s="106"/>
      <c r="B57" s="106"/>
      <c r="C57" s="106"/>
      <c r="D57" s="106"/>
      <c r="E57" s="106"/>
      <c r="F57" s="106"/>
      <c r="G57" s="106"/>
      <c r="H57" s="106"/>
      <c r="I57" s="106"/>
    </row>
    <row r="61" spans="1:9" x14ac:dyDescent="0.25">
      <c r="H61" s="120"/>
    </row>
  </sheetData>
  <mergeCells count="24">
    <mergeCell ref="A24:C24"/>
    <mergeCell ref="A2:I2"/>
    <mergeCell ref="A3:I3"/>
    <mergeCell ref="A4:I4"/>
    <mergeCell ref="A5:I5"/>
    <mergeCell ref="A9:I9"/>
    <mergeCell ref="A10:I10"/>
    <mergeCell ref="A11:I11"/>
    <mergeCell ref="A15:C15"/>
    <mergeCell ref="A16:C16"/>
    <mergeCell ref="A17:C17"/>
    <mergeCell ref="A18:C18"/>
    <mergeCell ref="D56:F56"/>
    <mergeCell ref="E34:F34"/>
    <mergeCell ref="B40:B41"/>
    <mergeCell ref="C40:C41"/>
    <mergeCell ref="E40:E41"/>
    <mergeCell ref="F40:F41"/>
    <mergeCell ref="H40:H41"/>
    <mergeCell ref="D52:F52"/>
    <mergeCell ref="D53:F53"/>
    <mergeCell ref="D54:F54"/>
    <mergeCell ref="D55:F55"/>
    <mergeCell ref="G40:G41"/>
  </mergeCells>
  <pageMargins left="0.51181102362204722" right="0.51181102362204722" top="0.78740157480314965" bottom="0.78740157480314965" header="0.31496062992125984" footer="0.31496062992125984"/>
  <pageSetup paperSize="9" scale="8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0"/>
  <sheetViews>
    <sheetView tabSelected="1" topLeftCell="A710" zoomScale="85" zoomScaleNormal="85" workbookViewId="0">
      <selection activeCell="K769" sqref="K769"/>
    </sheetView>
  </sheetViews>
  <sheetFormatPr defaultRowHeight="15" x14ac:dyDescent="0.25"/>
  <cols>
    <col min="1" max="1" width="12.7109375" style="130" customWidth="1"/>
    <col min="2" max="2" width="38.7109375" style="131" customWidth="1"/>
    <col min="3" max="3" width="12.7109375" style="130" customWidth="1"/>
    <col min="4" max="4" width="60.28515625" style="131" customWidth="1"/>
    <col min="5" max="5" width="8.7109375" style="64" customWidth="1"/>
    <col min="6" max="6" width="12.7109375" style="132" customWidth="1"/>
    <col min="7" max="8" width="12.7109375" style="1" customWidth="1"/>
    <col min="9" max="16384" width="9.140625" style="64"/>
  </cols>
  <sheetData>
    <row r="1" spans="1:9" ht="15.75" x14ac:dyDescent="0.25">
      <c r="A1" s="337" t="s">
        <v>98</v>
      </c>
      <c r="B1" s="337"/>
      <c r="C1" s="337"/>
      <c r="D1" s="337"/>
      <c r="E1" s="337"/>
      <c r="F1" s="337"/>
      <c r="G1" s="337"/>
      <c r="H1" s="337"/>
      <c r="I1" s="128"/>
    </row>
    <row r="2" spans="1:9" ht="15.75" x14ac:dyDescent="0.25">
      <c r="A2" s="337" t="s">
        <v>99</v>
      </c>
      <c r="B2" s="337"/>
      <c r="C2" s="337"/>
      <c r="D2" s="337"/>
      <c r="E2" s="337"/>
      <c r="F2" s="337"/>
      <c r="G2" s="337"/>
      <c r="H2" s="337"/>
      <c r="I2" s="127"/>
    </row>
    <row r="3" spans="1:9" ht="15.75" x14ac:dyDescent="0.25">
      <c r="A3" s="337" t="s">
        <v>250</v>
      </c>
      <c r="B3" s="337"/>
      <c r="C3" s="337"/>
      <c r="D3" s="337"/>
      <c r="E3" s="337"/>
      <c r="F3" s="337"/>
      <c r="G3" s="337"/>
      <c r="H3" s="337"/>
      <c r="I3" s="127"/>
    </row>
    <row r="4" spans="1:9" ht="26.25" x14ac:dyDescent="0.25">
      <c r="A4" s="338" t="s">
        <v>543</v>
      </c>
      <c r="B4" s="338"/>
      <c r="C4" s="338"/>
      <c r="D4" s="338"/>
      <c r="E4" s="338"/>
      <c r="F4" s="338"/>
      <c r="G4" s="338"/>
      <c r="H4" s="338"/>
      <c r="I4" s="129"/>
    </row>
    <row r="5" spans="1:9" ht="15.75" x14ac:dyDescent="0.25">
      <c r="A5" s="337" t="s">
        <v>292</v>
      </c>
      <c r="B5" s="337"/>
      <c r="C5" s="337"/>
      <c r="D5" s="337"/>
      <c r="E5" s="337"/>
      <c r="F5" s="337"/>
      <c r="G5" s="337"/>
      <c r="H5" s="337"/>
      <c r="I5" s="127"/>
    </row>
    <row r="8" spans="1:9" x14ac:dyDescent="0.25">
      <c r="A8" s="77"/>
      <c r="B8" s="104"/>
      <c r="C8" s="103"/>
      <c r="D8" s="249"/>
      <c r="E8" s="248"/>
      <c r="F8" s="248"/>
      <c r="G8" s="253"/>
      <c r="H8" s="253"/>
    </row>
    <row r="9" spans="1:9" x14ac:dyDescent="0.25">
      <c r="A9" s="254" t="s">
        <v>293</v>
      </c>
      <c r="B9" s="260" t="s">
        <v>294</v>
      </c>
      <c r="C9" s="254"/>
      <c r="D9" s="260"/>
      <c r="E9" s="255"/>
      <c r="F9" s="256"/>
      <c r="G9" s="257"/>
      <c r="H9" s="257"/>
    </row>
    <row r="10" spans="1:9" x14ac:dyDescent="0.25">
      <c r="A10" s="254"/>
      <c r="B10" s="260"/>
      <c r="C10" s="254" t="s">
        <v>295</v>
      </c>
      <c r="D10" s="260" t="s">
        <v>1</v>
      </c>
      <c r="E10" s="255" t="s">
        <v>296</v>
      </c>
      <c r="F10" s="256" t="s">
        <v>297</v>
      </c>
      <c r="G10" s="257" t="s">
        <v>298</v>
      </c>
      <c r="H10" s="257" t="s">
        <v>299</v>
      </c>
    </row>
    <row r="11" spans="1:9" x14ac:dyDescent="0.25">
      <c r="A11" s="254"/>
      <c r="B11" s="260"/>
      <c r="C11" s="254"/>
      <c r="D11" s="260"/>
      <c r="E11" s="255"/>
      <c r="F11" s="256"/>
      <c r="G11" s="257"/>
      <c r="H11" s="257"/>
    </row>
    <row r="12" spans="1:9" ht="30" x14ac:dyDescent="0.25">
      <c r="A12" s="258" t="s">
        <v>300</v>
      </c>
      <c r="B12" s="261" t="s">
        <v>312</v>
      </c>
      <c r="C12" s="258"/>
      <c r="D12" s="261"/>
      <c r="E12" s="259" t="s">
        <v>11</v>
      </c>
      <c r="F12" s="256" t="s">
        <v>313</v>
      </c>
      <c r="G12" s="257"/>
      <c r="H12" s="257"/>
    </row>
    <row r="13" spans="1:9" ht="30" x14ac:dyDescent="0.25">
      <c r="A13" s="254"/>
      <c r="B13" s="260">
        <v>0</v>
      </c>
      <c r="C13" s="254" t="s">
        <v>314</v>
      </c>
      <c r="D13" s="260" t="s">
        <v>315</v>
      </c>
      <c r="E13" s="255" t="s">
        <v>49</v>
      </c>
      <c r="F13" s="256">
        <v>1</v>
      </c>
      <c r="G13" s="257">
        <v>2.82</v>
      </c>
      <c r="H13" s="257">
        <v>2.82</v>
      </c>
    </row>
    <row r="14" spans="1:9" ht="30" x14ac:dyDescent="0.25">
      <c r="A14" s="254"/>
      <c r="B14" s="260">
        <v>0</v>
      </c>
      <c r="C14" s="254" t="s">
        <v>316</v>
      </c>
      <c r="D14" s="260" t="s">
        <v>317</v>
      </c>
      <c r="E14" s="255" t="s">
        <v>49</v>
      </c>
      <c r="F14" s="256">
        <v>4</v>
      </c>
      <c r="G14" s="257">
        <v>6.24</v>
      </c>
      <c r="H14" s="257">
        <v>24.96</v>
      </c>
    </row>
    <row r="15" spans="1:9" ht="30" x14ac:dyDescent="0.25">
      <c r="A15" s="254"/>
      <c r="B15" s="260">
        <v>0</v>
      </c>
      <c r="C15" s="254" t="s">
        <v>318</v>
      </c>
      <c r="D15" s="260" t="s">
        <v>319</v>
      </c>
      <c r="E15" s="255" t="s">
        <v>11</v>
      </c>
      <c r="F15" s="256">
        <v>1</v>
      </c>
      <c r="G15" s="257">
        <v>240</v>
      </c>
      <c r="H15" s="257">
        <v>240</v>
      </c>
    </row>
    <row r="16" spans="1:9" x14ac:dyDescent="0.25">
      <c r="A16" s="254"/>
      <c r="B16" s="260">
        <v>0</v>
      </c>
      <c r="C16" s="254" t="s">
        <v>320</v>
      </c>
      <c r="D16" s="260" t="s">
        <v>321</v>
      </c>
      <c r="E16" s="255" t="s">
        <v>28</v>
      </c>
      <c r="F16" s="256">
        <v>0.11</v>
      </c>
      <c r="G16" s="257">
        <v>7.42</v>
      </c>
      <c r="H16" s="257">
        <v>0.82</v>
      </c>
    </row>
    <row r="17" spans="1:8" x14ac:dyDescent="0.25">
      <c r="A17" s="254"/>
      <c r="B17" s="260"/>
      <c r="C17" s="254"/>
      <c r="D17" s="260" t="s">
        <v>322</v>
      </c>
      <c r="E17" s="255"/>
      <c r="F17" s="256"/>
      <c r="G17" s="257"/>
      <c r="H17" s="257">
        <v>268.59999999999997</v>
      </c>
    </row>
    <row r="18" spans="1:8" x14ac:dyDescent="0.25">
      <c r="A18" s="254"/>
      <c r="B18" s="260"/>
      <c r="C18" s="254"/>
      <c r="D18" s="260" t="s">
        <v>303</v>
      </c>
      <c r="E18" s="255"/>
      <c r="F18" s="256"/>
      <c r="G18" s="257"/>
      <c r="H18" s="257"/>
    </row>
    <row r="19" spans="1:8" x14ac:dyDescent="0.25">
      <c r="A19" s="254"/>
      <c r="B19" s="260" t="s">
        <v>304</v>
      </c>
      <c r="C19" s="254" t="s">
        <v>323</v>
      </c>
      <c r="D19" s="260" t="s">
        <v>324</v>
      </c>
      <c r="E19" s="255" t="s">
        <v>21</v>
      </c>
      <c r="F19" s="256">
        <v>1</v>
      </c>
      <c r="G19" s="257">
        <v>20.89</v>
      </c>
      <c r="H19" s="257">
        <v>20.89</v>
      </c>
    </row>
    <row r="20" spans="1:8" x14ac:dyDescent="0.25">
      <c r="A20" s="254"/>
      <c r="B20" s="260" t="s">
        <v>304</v>
      </c>
      <c r="C20" s="254" t="s">
        <v>305</v>
      </c>
      <c r="D20" s="260" t="s">
        <v>306</v>
      </c>
      <c r="E20" s="255" t="s">
        <v>21</v>
      </c>
      <c r="F20" s="256">
        <v>2</v>
      </c>
      <c r="G20" s="257">
        <v>16.43</v>
      </c>
      <c r="H20" s="257">
        <v>32.86</v>
      </c>
    </row>
    <row r="21" spans="1:8" ht="45" x14ac:dyDescent="0.25">
      <c r="A21" s="254"/>
      <c r="B21" s="260" t="s">
        <v>304</v>
      </c>
      <c r="C21" s="254" t="s">
        <v>325</v>
      </c>
      <c r="D21" s="260" t="s">
        <v>326</v>
      </c>
      <c r="E21" s="255" t="s">
        <v>84</v>
      </c>
      <c r="F21" s="256">
        <v>0.01</v>
      </c>
      <c r="G21" s="257">
        <v>229.2</v>
      </c>
      <c r="H21" s="257">
        <v>2.29</v>
      </c>
    </row>
    <row r="22" spans="1:8" x14ac:dyDescent="0.25">
      <c r="A22" s="254"/>
      <c r="B22" s="260"/>
      <c r="C22" s="254"/>
      <c r="D22" s="260" t="s">
        <v>307</v>
      </c>
      <c r="E22" s="255"/>
      <c r="F22" s="256"/>
      <c r="G22" s="257"/>
      <c r="H22" s="257">
        <v>56.04</v>
      </c>
    </row>
    <row r="23" spans="1:8" x14ac:dyDescent="0.25">
      <c r="A23" s="254"/>
      <c r="B23" s="260"/>
      <c r="C23" s="254"/>
      <c r="D23" s="260" t="s">
        <v>308</v>
      </c>
      <c r="E23" s="255"/>
      <c r="F23" s="256"/>
      <c r="G23" s="257"/>
      <c r="H23" s="257">
        <v>324.64</v>
      </c>
    </row>
    <row r="24" spans="1:8" x14ac:dyDescent="0.25">
      <c r="A24" s="254"/>
      <c r="B24" s="260"/>
      <c r="C24" s="254"/>
      <c r="D24" s="260" t="s">
        <v>309</v>
      </c>
      <c r="E24" s="255"/>
      <c r="F24" s="256">
        <v>0</v>
      </c>
      <c r="G24" s="257"/>
      <c r="H24" s="257">
        <v>0</v>
      </c>
    </row>
    <row r="25" spans="1:8" x14ac:dyDescent="0.25">
      <c r="A25" s="254"/>
      <c r="B25" s="260"/>
      <c r="C25" s="254"/>
      <c r="D25" s="260" t="s">
        <v>310</v>
      </c>
      <c r="E25" s="255"/>
      <c r="F25" s="256"/>
      <c r="G25" s="257"/>
      <c r="H25" s="257">
        <v>324.64</v>
      </c>
    </row>
    <row r="26" spans="1:8" x14ac:dyDescent="0.25">
      <c r="A26" s="254"/>
      <c r="B26" s="260"/>
      <c r="C26" s="254"/>
      <c r="D26" s="260" t="s">
        <v>311</v>
      </c>
      <c r="E26" s="255"/>
      <c r="F26" s="256"/>
      <c r="G26" s="257"/>
      <c r="H26" s="257">
        <v>324.64</v>
      </c>
    </row>
    <row r="27" spans="1:8" x14ac:dyDescent="0.25">
      <c r="A27" s="251"/>
      <c r="C27" s="251"/>
      <c r="E27" s="250"/>
      <c r="F27" s="252"/>
      <c r="G27" s="253"/>
      <c r="H27" s="253"/>
    </row>
    <row r="28" spans="1:8" x14ac:dyDescent="0.25">
      <c r="A28" s="251"/>
      <c r="C28" s="251"/>
      <c r="E28" s="250"/>
      <c r="F28" s="252"/>
      <c r="G28" s="253"/>
      <c r="H28" s="253"/>
    </row>
    <row r="29" spans="1:8" x14ac:dyDescent="0.25">
      <c r="A29" s="254" t="s">
        <v>293</v>
      </c>
      <c r="B29" s="260" t="s">
        <v>294</v>
      </c>
      <c r="C29" s="254"/>
      <c r="D29" s="260"/>
      <c r="E29" s="255"/>
      <c r="F29" s="256"/>
      <c r="G29" s="257"/>
      <c r="H29" s="257"/>
    </row>
    <row r="30" spans="1:8" x14ac:dyDescent="0.25">
      <c r="A30" s="254"/>
      <c r="B30" s="260"/>
      <c r="C30" s="254" t="s">
        <v>295</v>
      </c>
      <c r="D30" s="260" t="s">
        <v>1</v>
      </c>
      <c r="E30" s="255" t="s">
        <v>296</v>
      </c>
      <c r="F30" s="256" t="s">
        <v>297</v>
      </c>
      <c r="G30" s="257" t="s">
        <v>298</v>
      </c>
      <c r="H30" s="257" t="s">
        <v>299</v>
      </c>
    </row>
    <row r="31" spans="1:8" x14ac:dyDescent="0.25">
      <c r="A31" s="254"/>
      <c r="B31" s="260"/>
      <c r="C31" s="254"/>
      <c r="D31" s="260"/>
      <c r="E31" s="255"/>
      <c r="F31" s="256"/>
      <c r="G31" s="257"/>
      <c r="H31" s="257"/>
    </row>
    <row r="32" spans="1:8" ht="90" x14ac:dyDescent="0.25">
      <c r="A32" s="258" t="s">
        <v>300</v>
      </c>
      <c r="B32" s="261" t="s">
        <v>327</v>
      </c>
      <c r="C32" s="258"/>
      <c r="D32" s="261"/>
      <c r="E32" s="259" t="s">
        <v>14</v>
      </c>
      <c r="F32" s="256" t="s">
        <v>313</v>
      </c>
      <c r="G32" s="257"/>
      <c r="H32" s="257"/>
    </row>
    <row r="33" spans="1:8" ht="30" x14ac:dyDescent="0.25">
      <c r="A33" s="254"/>
      <c r="B33" s="260">
        <v>0</v>
      </c>
      <c r="C33" s="254" t="s">
        <v>328</v>
      </c>
      <c r="D33" s="260" t="s">
        <v>329</v>
      </c>
      <c r="E33" s="255" t="s">
        <v>14</v>
      </c>
      <c r="F33" s="256">
        <v>1</v>
      </c>
      <c r="G33" s="257">
        <v>308.58999999999997</v>
      </c>
      <c r="H33" s="257">
        <v>308.58999999999997</v>
      </c>
    </row>
    <row r="34" spans="1:8" x14ac:dyDescent="0.25">
      <c r="A34" s="254"/>
      <c r="B34" s="260"/>
      <c r="C34" s="254"/>
      <c r="D34" s="260" t="s">
        <v>322</v>
      </c>
      <c r="E34" s="255"/>
      <c r="F34" s="256"/>
      <c r="G34" s="257"/>
      <c r="H34" s="257">
        <v>308.58999999999997</v>
      </c>
    </row>
    <row r="35" spans="1:8" x14ac:dyDescent="0.25">
      <c r="A35" s="254"/>
      <c r="B35" s="260"/>
      <c r="C35" s="254"/>
      <c r="D35" s="260" t="s">
        <v>308</v>
      </c>
      <c r="E35" s="255"/>
      <c r="F35" s="256"/>
      <c r="G35" s="257"/>
      <c r="H35" s="257">
        <v>308.58999999999997</v>
      </c>
    </row>
    <row r="36" spans="1:8" x14ac:dyDescent="0.25">
      <c r="A36" s="254"/>
      <c r="B36" s="260"/>
      <c r="C36" s="254"/>
      <c r="D36" s="260" t="s">
        <v>309</v>
      </c>
      <c r="E36" s="255"/>
      <c r="F36" s="256">
        <v>0</v>
      </c>
      <c r="G36" s="257"/>
      <c r="H36" s="257">
        <v>0</v>
      </c>
    </row>
    <row r="37" spans="1:8" x14ac:dyDescent="0.25">
      <c r="A37" s="254"/>
      <c r="B37" s="260"/>
      <c r="C37" s="254"/>
      <c r="D37" s="260" t="s">
        <v>310</v>
      </c>
      <c r="E37" s="255"/>
      <c r="F37" s="256"/>
      <c r="G37" s="257"/>
      <c r="H37" s="257">
        <v>308.58999999999997</v>
      </c>
    </row>
    <row r="38" spans="1:8" x14ac:dyDescent="0.25">
      <c r="A38" s="254"/>
      <c r="B38" s="260"/>
      <c r="C38" s="254"/>
      <c r="D38" s="260" t="s">
        <v>311</v>
      </c>
      <c r="E38" s="255"/>
      <c r="F38" s="256"/>
      <c r="G38" s="257"/>
      <c r="H38" s="257">
        <v>308.58999999999997</v>
      </c>
    </row>
    <row r="39" spans="1:8" x14ac:dyDescent="0.25">
      <c r="A39" s="251"/>
      <c r="C39" s="251"/>
      <c r="E39" s="250"/>
      <c r="F39" s="252"/>
      <c r="G39" s="253"/>
      <c r="H39" s="253"/>
    </row>
    <row r="40" spans="1:8" x14ac:dyDescent="0.25">
      <c r="A40" s="251"/>
      <c r="C40" s="251"/>
      <c r="E40" s="250"/>
      <c r="F40" s="252"/>
      <c r="G40" s="253"/>
      <c r="H40" s="253"/>
    </row>
    <row r="41" spans="1:8" x14ac:dyDescent="0.25">
      <c r="A41" s="254" t="s">
        <v>293</v>
      </c>
      <c r="B41" s="260" t="s">
        <v>294</v>
      </c>
      <c r="C41" s="254"/>
      <c r="D41" s="260"/>
      <c r="E41" s="255"/>
      <c r="F41" s="256"/>
      <c r="G41" s="257"/>
      <c r="H41" s="257"/>
    </row>
    <row r="42" spans="1:8" x14ac:dyDescent="0.25">
      <c r="A42" s="254"/>
      <c r="B42" s="260"/>
      <c r="C42" s="254" t="s">
        <v>295</v>
      </c>
      <c r="D42" s="260" t="s">
        <v>1</v>
      </c>
      <c r="E42" s="255" t="s">
        <v>296</v>
      </c>
      <c r="F42" s="256" t="s">
        <v>297</v>
      </c>
      <c r="G42" s="257" t="s">
        <v>298</v>
      </c>
      <c r="H42" s="257" t="s">
        <v>299</v>
      </c>
    </row>
    <row r="43" spans="1:8" x14ac:dyDescent="0.25">
      <c r="A43" s="254"/>
      <c r="B43" s="260"/>
      <c r="C43" s="254"/>
      <c r="D43" s="260"/>
      <c r="E43" s="255"/>
      <c r="F43" s="256"/>
      <c r="G43" s="257"/>
      <c r="H43" s="257"/>
    </row>
    <row r="44" spans="1:8" x14ac:dyDescent="0.25">
      <c r="A44" s="258" t="s">
        <v>300</v>
      </c>
      <c r="B44" s="261" t="s">
        <v>330</v>
      </c>
      <c r="C44" s="258"/>
      <c r="D44" s="261"/>
      <c r="E44" s="259" t="s">
        <v>17</v>
      </c>
      <c r="F44" s="256" t="s">
        <v>331</v>
      </c>
      <c r="G44" s="257"/>
      <c r="H44" s="257"/>
    </row>
    <row r="45" spans="1:8" x14ac:dyDescent="0.25">
      <c r="A45" s="254"/>
      <c r="B45" s="260">
        <v>5</v>
      </c>
      <c r="C45" s="254" t="s">
        <v>332</v>
      </c>
      <c r="D45" s="260" t="s">
        <v>333</v>
      </c>
      <c r="E45" s="255" t="s">
        <v>17</v>
      </c>
      <c r="F45" s="256">
        <v>1</v>
      </c>
      <c r="G45" s="257">
        <v>214.82</v>
      </c>
      <c r="H45" s="257">
        <v>214.82</v>
      </c>
    </row>
    <row r="46" spans="1:8" x14ac:dyDescent="0.25">
      <c r="A46" s="254"/>
      <c r="B46" s="260"/>
      <c r="C46" s="254"/>
      <c r="D46" s="260" t="s">
        <v>334</v>
      </c>
      <c r="E46" s="255"/>
      <c r="F46" s="256"/>
      <c r="G46" s="257"/>
      <c r="H46" s="257">
        <v>214.82</v>
      </c>
    </row>
    <row r="47" spans="1:8" x14ac:dyDescent="0.25">
      <c r="A47" s="254"/>
      <c r="B47" s="260"/>
      <c r="C47" s="254"/>
      <c r="D47" s="260" t="s">
        <v>308</v>
      </c>
      <c r="E47" s="255"/>
      <c r="F47" s="256"/>
      <c r="G47" s="257"/>
      <c r="H47" s="257">
        <v>214.82</v>
      </c>
    </row>
    <row r="48" spans="1:8" x14ac:dyDescent="0.25">
      <c r="A48" s="254"/>
      <c r="B48" s="260"/>
      <c r="C48" s="254"/>
      <c r="D48" s="260" t="s">
        <v>309</v>
      </c>
      <c r="E48" s="255"/>
      <c r="F48" s="256">
        <v>0</v>
      </c>
      <c r="G48" s="257"/>
      <c r="H48" s="257">
        <v>0</v>
      </c>
    </row>
    <row r="49" spans="1:8" x14ac:dyDescent="0.25">
      <c r="A49" s="254"/>
      <c r="B49" s="260"/>
      <c r="C49" s="254"/>
      <c r="D49" s="260" t="s">
        <v>310</v>
      </c>
      <c r="E49" s="255"/>
      <c r="F49" s="256"/>
      <c r="G49" s="257"/>
      <c r="H49" s="257">
        <v>214.82</v>
      </c>
    </row>
    <row r="50" spans="1:8" x14ac:dyDescent="0.25">
      <c r="A50" s="254"/>
      <c r="B50" s="260"/>
      <c r="C50" s="254"/>
      <c r="D50" s="260" t="s">
        <v>311</v>
      </c>
      <c r="E50" s="255"/>
      <c r="F50" s="256"/>
      <c r="G50" s="257"/>
      <c r="H50" s="257">
        <v>214.82</v>
      </c>
    </row>
    <row r="51" spans="1:8" x14ac:dyDescent="0.25">
      <c r="A51" s="251"/>
      <c r="C51" s="251"/>
      <c r="E51" s="250"/>
      <c r="F51" s="252"/>
      <c r="G51" s="253"/>
      <c r="H51" s="253"/>
    </row>
    <row r="52" spans="1:8" x14ac:dyDescent="0.25">
      <c r="A52" s="251"/>
      <c r="C52" s="251"/>
      <c r="E52" s="250"/>
      <c r="F52" s="252"/>
      <c r="G52" s="253"/>
      <c r="H52" s="253"/>
    </row>
    <row r="53" spans="1:8" x14ac:dyDescent="0.25">
      <c r="A53" s="254" t="s">
        <v>293</v>
      </c>
      <c r="B53" s="260" t="s">
        <v>294</v>
      </c>
      <c r="C53" s="254"/>
      <c r="D53" s="260"/>
      <c r="E53" s="255"/>
      <c r="F53" s="256"/>
      <c r="G53" s="257"/>
      <c r="H53" s="257"/>
    </row>
    <row r="54" spans="1:8" x14ac:dyDescent="0.25">
      <c r="A54" s="254"/>
      <c r="B54" s="260"/>
      <c r="C54" s="254" t="s">
        <v>295</v>
      </c>
      <c r="D54" s="260" t="s">
        <v>1</v>
      </c>
      <c r="E54" s="255" t="s">
        <v>296</v>
      </c>
      <c r="F54" s="256" t="s">
        <v>297</v>
      </c>
      <c r="G54" s="257" t="s">
        <v>298</v>
      </c>
      <c r="H54" s="257" t="s">
        <v>299</v>
      </c>
    </row>
    <row r="55" spans="1:8" x14ac:dyDescent="0.25">
      <c r="A55" s="254"/>
      <c r="B55" s="260"/>
      <c r="C55" s="254"/>
      <c r="D55" s="260"/>
      <c r="E55" s="255"/>
      <c r="F55" s="256"/>
      <c r="G55" s="257"/>
      <c r="H55" s="257"/>
    </row>
    <row r="56" spans="1:8" ht="30" x14ac:dyDescent="0.25">
      <c r="A56" s="258" t="s">
        <v>300</v>
      </c>
      <c r="B56" s="261" t="s">
        <v>335</v>
      </c>
      <c r="C56" s="258"/>
      <c r="D56" s="261"/>
      <c r="E56" s="259" t="s">
        <v>21</v>
      </c>
      <c r="F56" s="256" t="s">
        <v>313</v>
      </c>
      <c r="G56" s="257"/>
      <c r="H56" s="257"/>
    </row>
    <row r="57" spans="1:8" x14ac:dyDescent="0.25">
      <c r="A57" s="254"/>
      <c r="B57" s="260">
        <v>1</v>
      </c>
      <c r="C57" s="254" t="s">
        <v>336</v>
      </c>
      <c r="D57" s="260" t="s">
        <v>337</v>
      </c>
      <c r="E57" s="255" t="s">
        <v>21</v>
      </c>
      <c r="F57" s="256">
        <v>1</v>
      </c>
      <c r="G57" s="257">
        <v>29.85</v>
      </c>
      <c r="H57" s="257">
        <v>29.85</v>
      </c>
    </row>
    <row r="58" spans="1:8" ht="30" x14ac:dyDescent="0.25">
      <c r="A58" s="254"/>
      <c r="B58" s="260">
        <v>1</v>
      </c>
      <c r="C58" s="254" t="s">
        <v>338</v>
      </c>
      <c r="D58" s="260" t="s">
        <v>339</v>
      </c>
      <c r="E58" s="255" t="s">
        <v>21</v>
      </c>
      <c r="F58" s="256">
        <v>1</v>
      </c>
      <c r="G58" s="257">
        <v>2.73</v>
      </c>
      <c r="H58" s="257">
        <v>2.73</v>
      </c>
    </row>
    <row r="59" spans="1:8" ht="30" x14ac:dyDescent="0.25">
      <c r="A59" s="254"/>
      <c r="B59" s="260">
        <v>1</v>
      </c>
      <c r="C59" s="254" t="s">
        <v>340</v>
      </c>
      <c r="D59" s="260" t="s">
        <v>341</v>
      </c>
      <c r="E59" s="255" t="s">
        <v>21</v>
      </c>
      <c r="F59" s="256">
        <v>1</v>
      </c>
      <c r="G59" s="257">
        <v>0.7</v>
      </c>
      <c r="H59" s="257">
        <v>0.7</v>
      </c>
    </row>
    <row r="60" spans="1:8" ht="30" x14ac:dyDescent="0.25">
      <c r="A60" s="254"/>
      <c r="B60" s="260">
        <v>1</v>
      </c>
      <c r="C60" s="254" t="s">
        <v>342</v>
      </c>
      <c r="D60" s="260" t="s">
        <v>343</v>
      </c>
      <c r="E60" s="255" t="s">
        <v>21</v>
      </c>
      <c r="F60" s="256">
        <v>1</v>
      </c>
      <c r="G60" s="257">
        <v>0.37</v>
      </c>
      <c r="H60" s="257">
        <v>0.37</v>
      </c>
    </row>
    <row r="61" spans="1:8" ht="30" x14ac:dyDescent="0.25">
      <c r="A61" s="254"/>
      <c r="B61" s="260">
        <v>1</v>
      </c>
      <c r="C61" s="254" t="s">
        <v>344</v>
      </c>
      <c r="D61" s="260" t="s">
        <v>345</v>
      </c>
      <c r="E61" s="255" t="s">
        <v>21</v>
      </c>
      <c r="F61" s="256">
        <v>1</v>
      </c>
      <c r="G61" s="257">
        <v>0.02</v>
      </c>
      <c r="H61" s="257">
        <v>0.02</v>
      </c>
    </row>
    <row r="62" spans="1:8" x14ac:dyDescent="0.25">
      <c r="A62" s="254"/>
      <c r="B62" s="260"/>
      <c r="C62" s="254"/>
      <c r="D62" s="260" t="s">
        <v>346</v>
      </c>
      <c r="E62" s="255"/>
      <c r="F62" s="256"/>
      <c r="G62" s="257"/>
      <c r="H62" s="257">
        <v>33.67</v>
      </c>
    </row>
    <row r="63" spans="1:8" x14ac:dyDescent="0.25">
      <c r="A63" s="254"/>
      <c r="B63" s="260"/>
      <c r="C63" s="254"/>
      <c r="D63" s="260" t="s">
        <v>303</v>
      </c>
      <c r="E63" s="255"/>
      <c r="F63" s="256"/>
      <c r="G63" s="257"/>
      <c r="H63" s="257"/>
    </row>
    <row r="64" spans="1:8" x14ac:dyDescent="0.25">
      <c r="A64" s="254"/>
      <c r="B64" s="260" t="s">
        <v>304</v>
      </c>
      <c r="C64" s="254" t="s">
        <v>347</v>
      </c>
      <c r="D64" s="260" t="s">
        <v>348</v>
      </c>
      <c r="E64" s="255" t="s">
        <v>21</v>
      </c>
      <c r="F64" s="256">
        <v>0.05</v>
      </c>
      <c r="G64" s="257">
        <v>0.96</v>
      </c>
      <c r="H64" s="257">
        <v>0.05</v>
      </c>
    </row>
    <row r="65" spans="1:8" x14ac:dyDescent="0.25">
      <c r="A65" s="254"/>
      <c r="B65" s="260" t="s">
        <v>304</v>
      </c>
      <c r="C65" s="254" t="s">
        <v>349</v>
      </c>
      <c r="D65" s="260" t="s">
        <v>350</v>
      </c>
      <c r="E65" s="255" t="s">
        <v>21</v>
      </c>
      <c r="F65" s="256">
        <v>1</v>
      </c>
      <c r="G65" s="257">
        <v>0.51</v>
      </c>
      <c r="H65" s="257">
        <v>0.51</v>
      </c>
    </row>
    <row r="66" spans="1:8" x14ac:dyDescent="0.25">
      <c r="A66" s="254"/>
      <c r="B66" s="260"/>
      <c r="C66" s="254"/>
      <c r="D66" s="260" t="s">
        <v>307</v>
      </c>
      <c r="E66" s="255"/>
      <c r="F66" s="256"/>
      <c r="G66" s="257"/>
      <c r="H66" s="257">
        <v>0.56000000000000005</v>
      </c>
    </row>
    <row r="67" spans="1:8" x14ac:dyDescent="0.25">
      <c r="A67" s="254"/>
      <c r="B67" s="260"/>
      <c r="C67" s="254"/>
      <c r="D67" s="260" t="s">
        <v>308</v>
      </c>
      <c r="E67" s="255"/>
      <c r="F67" s="256"/>
      <c r="G67" s="257"/>
      <c r="H67" s="257">
        <v>34.229999999999997</v>
      </c>
    </row>
    <row r="68" spans="1:8" x14ac:dyDescent="0.25">
      <c r="A68" s="254"/>
      <c r="B68" s="260"/>
      <c r="C68" s="254"/>
      <c r="D68" s="260" t="s">
        <v>309</v>
      </c>
      <c r="E68" s="255"/>
      <c r="F68" s="256">
        <v>0</v>
      </c>
      <c r="G68" s="257"/>
      <c r="H68" s="257">
        <v>0</v>
      </c>
    </row>
    <row r="69" spans="1:8" x14ac:dyDescent="0.25">
      <c r="A69" s="254"/>
      <c r="B69" s="260"/>
      <c r="C69" s="254"/>
      <c r="D69" s="260" t="s">
        <v>310</v>
      </c>
      <c r="E69" s="255"/>
      <c r="F69" s="256"/>
      <c r="G69" s="257"/>
      <c r="H69" s="257">
        <v>34.229999999999997</v>
      </c>
    </row>
    <row r="70" spans="1:8" x14ac:dyDescent="0.25">
      <c r="A70" s="254"/>
      <c r="B70" s="260"/>
      <c r="C70" s="254"/>
      <c r="D70" s="260" t="s">
        <v>311</v>
      </c>
      <c r="E70" s="255"/>
      <c r="F70" s="256"/>
      <c r="G70" s="257"/>
      <c r="H70" s="257">
        <v>34.229999999999997</v>
      </c>
    </row>
    <row r="71" spans="1:8" x14ac:dyDescent="0.25">
      <c r="A71" s="251"/>
      <c r="C71" s="251"/>
      <c r="E71" s="250"/>
      <c r="F71" s="252"/>
      <c r="G71" s="253"/>
      <c r="H71" s="253"/>
    </row>
    <row r="72" spans="1:8" x14ac:dyDescent="0.25">
      <c r="A72" s="251"/>
      <c r="C72" s="251"/>
      <c r="E72" s="250"/>
      <c r="F72" s="252"/>
      <c r="G72" s="253"/>
      <c r="H72" s="253"/>
    </row>
    <row r="73" spans="1:8" x14ac:dyDescent="0.25">
      <c r="A73" s="254" t="s">
        <v>293</v>
      </c>
      <c r="B73" s="260" t="s">
        <v>294</v>
      </c>
      <c r="C73" s="254"/>
      <c r="D73" s="260"/>
      <c r="E73" s="255"/>
      <c r="F73" s="256"/>
      <c r="G73" s="257"/>
      <c r="H73" s="257"/>
    </row>
    <row r="74" spans="1:8" x14ac:dyDescent="0.25">
      <c r="A74" s="254"/>
      <c r="B74" s="260"/>
      <c r="C74" s="254" t="s">
        <v>295</v>
      </c>
      <c r="D74" s="260" t="s">
        <v>1</v>
      </c>
      <c r="E74" s="255" t="s">
        <v>296</v>
      </c>
      <c r="F74" s="256" t="s">
        <v>297</v>
      </c>
      <c r="G74" s="257" t="s">
        <v>298</v>
      </c>
      <c r="H74" s="257" t="s">
        <v>299</v>
      </c>
    </row>
    <row r="75" spans="1:8" x14ac:dyDescent="0.25">
      <c r="A75" s="254"/>
      <c r="B75" s="260"/>
      <c r="C75" s="254"/>
      <c r="D75" s="260"/>
      <c r="E75" s="255"/>
      <c r="F75" s="256"/>
      <c r="G75" s="257"/>
      <c r="H75" s="257"/>
    </row>
    <row r="76" spans="1:8" ht="30" x14ac:dyDescent="0.25">
      <c r="A76" s="258" t="s">
        <v>300</v>
      </c>
      <c r="B76" s="261" t="s">
        <v>351</v>
      </c>
      <c r="C76" s="258"/>
      <c r="D76" s="261"/>
      <c r="E76" s="259" t="s">
        <v>21</v>
      </c>
      <c r="F76" s="256" t="s">
        <v>352</v>
      </c>
      <c r="G76" s="257"/>
      <c r="H76" s="257"/>
    </row>
    <row r="77" spans="1:8" x14ac:dyDescent="0.25">
      <c r="A77" s="254"/>
      <c r="B77" s="260">
        <v>1</v>
      </c>
      <c r="C77" s="254" t="s">
        <v>353</v>
      </c>
      <c r="D77" s="260" t="s">
        <v>354</v>
      </c>
      <c r="E77" s="255" t="s">
        <v>21</v>
      </c>
      <c r="F77" s="256">
        <v>1</v>
      </c>
      <c r="G77" s="257">
        <v>72.069999999999993</v>
      </c>
      <c r="H77" s="257">
        <v>72.069999999999993</v>
      </c>
    </row>
    <row r="78" spans="1:8" ht="30" x14ac:dyDescent="0.25">
      <c r="A78" s="254"/>
      <c r="B78" s="260">
        <v>1</v>
      </c>
      <c r="C78" s="254" t="s">
        <v>342</v>
      </c>
      <c r="D78" s="260" t="s">
        <v>343</v>
      </c>
      <c r="E78" s="255" t="s">
        <v>21</v>
      </c>
      <c r="F78" s="256">
        <v>1</v>
      </c>
      <c r="G78" s="257">
        <v>0.37</v>
      </c>
      <c r="H78" s="257">
        <v>0.37</v>
      </c>
    </row>
    <row r="79" spans="1:8" ht="30" x14ac:dyDescent="0.25">
      <c r="A79" s="254"/>
      <c r="B79" s="260">
        <v>1</v>
      </c>
      <c r="C79" s="254" t="s">
        <v>344</v>
      </c>
      <c r="D79" s="260" t="s">
        <v>345</v>
      </c>
      <c r="E79" s="255" t="s">
        <v>21</v>
      </c>
      <c r="F79" s="256">
        <v>1</v>
      </c>
      <c r="G79" s="257">
        <v>0.02</v>
      </c>
      <c r="H79" s="257">
        <v>0.02</v>
      </c>
    </row>
    <row r="80" spans="1:8" x14ac:dyDescent="0.25">
      <c r="A80" s="254"/>
      <c r="B80" s="260"/>
      <c r="C80" s="254"/>
      <c r="D80" s="260" t="s">
        <v>346</v>
      </c>
      <c r="E80" s="255"/>
      <c r="F80" s="256"/>
      <c r="G80" s="257"/>
      <c r="H80" s="257">
        <v>72.459999999999994</v>
      </c>
    </row>
    <row r="81" spans="1:8" x14ac:dyDescent="0.25">
      <c r="A81" s="254"/>
      <c r="B81" s="260"/>
      <c r="C81" s="254"/>
      <c r="D81" s="260" t="s">
        <v>303</v>
      </c>
      <c r="E81" s="255"/>
      <c r="F81" s="256"/>
      <c r="G81" s="257"/>
      <c r="H81" s="257"/>
    </row>
    <row r="82" spans="1:8" x14ac:dyDescent="0.25">
      <c r="A82" s="254"/>
      <c r="B82" s="260" t="s">
        <v>304</v>
      </c>
      <c r="C82" s="254" t="s">
        <v>347</v>
      </c>
      <c r="D82" s="260" t="s">
        <v>348</v>
      </c>
      <c r="E82" s="255" t="s">
        <v>21</v>
      </c>
      <c r="F82" s="256">
        <v>0.05</v>
      </c>
      <c r="G82" s="257">
        <v>0.96</v>
      </c>
      <c r="H82" s="257">
        <v>0.05</v>
      </c>
    </row>
    <row r="83" spans="1:8" ht="30" x14ac:dyDescent="0.25">
      <c r="A83" s="254"/>
      <c r="B83" s="260" t="s">
        <v>304</v>
      </c>
      <c r="C83" s="254" t="s">
        <v>355</v>
      </c>
      <c r="D83" s="260" t="s">
        <v>356</v>
      </c>
      <c r="E83" s="255" t="s">
        <v>21</v>
      </c>
      <c r="F83" s="256">
        <v>1</v>
      </c>
      <c r="G83" s="257">
        <v>0.86</v>
      </c>
      <c r="H83" s="257">
        <v>0.86</v>
      </c>
    </row>
    <row r="84" spans="1:8" x14ac:dyDescent="0.25">
      <c r="A84" s="254"/>
      <c r="B84" s="260"/>
      <c r="C84" s="254"/>
      <c r="D84" s="260" t="s">
        <v>307</v>
      </c>
      <c r="E84" s="255"/>
      <c r="F84" s="256"/>
      <c r="G84" s="257"/>
      <c r="H84" s="257">
        <v>0.91</v>
      </c>
    </row>
    <row r="85" spans="1:8" x14ac:dyDescent="0.25">
      <c r="A85" s="254"/>
      <c r="B85" s="260"/>
      <c r="C85" s="254"/>
      <c r="D85" s="260" t="s">
        <v>308</v>
      </c>
      <c r="E85" s="255"/>
      <c r="F85" s="256"/>
      <c r="G85" s="257"/>
      <c r="H85" s="257">
        <v>73.36999999999999</v>
      </c>
    </row>
    <row r="86" spans="1:8" x14ac:dyDescent="0.25">
      <c r="A86" s="254"/>
      <c r="B86" s="260"/>
      <c r="C86" s="254"/>
      <c r="D86" s="260" t="s">
        <v>309</v>
      </c>
      <c r="E86" s="255"/>
      <c r="F86" s="256">
        <v>0</v>
      </c>
      <c r="G86" s="257"/>
      <c r="H86" s="257">
        <v>0</v>
      </c>
    </row>
    <row r="87" spans="1:8" x14ac:dyDescent="0.25">
      <c r="A87" s="254"/>
      <c r="B87" s="260"/>
      <c r="C87" s="254"/>
      <c r="D87" s="260" t="s">
        <v>310</v>
      </c>
      <c r="E87" s="255"/>
      <c r="F87" s="256"/>
      <c r="G87" s="257"/>
      <c r="H87" s="257">
        <v>73.36999999999999</v>
      </c>
    </row>
    <row r="88" spans="1:8" x14ac:dyDescent="0.25">
      <c r="A88" s="254"/>
      <c r="B88" s="260"/>
      <c r="C88" s="254"/>
      <c r="D88" s="260" t="s">
        <v>311</v>
      </c>
      <c r="E88" s="255"/>
      <c r="F88" s="256"/>
      <c r="G88" s="257"/>
      <c r="H88" s="257">
        <v>73.37</v>
      </c>
    </row>
    <row r="89" spans="1:8" x14ac:dyDescent="0.25">
      <c r="A89" s="251"/>
      <c r="C89" s="251"/>
      <c r="E89" s="250"/>
      <c r="F89" s="252"/>
      <c r="G89" s="253"/>
      <c r="H89" s="253"/>
    </row>
    <row r="90" spans="1:8" x14ac:dyDescent="0.25">
      <c r="A90" s="251"/>
      <c r="C90" s="251"/>
      <c r="E90" s="250"/>
      <c r="F90" s="252"/>
      <c r="G90" s="253"/>
      <c r="H90" s="253"/>
    </row>
    <row r="91" spans="1:8" x14ac:dyDescent="0.25">
      <c r="A91" s="254" t="s">
        <v>293</v>
      </c>
      <c r="B91" s="260" t="s">
        <v>294</v>
      </c>
      <c r="C91" s="254"/>
      <c r="D91" s="260"/>
      <c r="E91" s="255"/>
      <c r="F91" s="256"/>
      <c r="G91" s="257"/>
      <c r="H91" s="257"/>
    </row>
    <row r="92" spans="1:8" x14ac:dyDescent="0.25">
      <c r="A92" s="254"/>
      <c r="B92" s="260"/>
      <c r="C92" s="254" t="s">
        <v>295</v>
      </c>
      <c r="D92" s="260" t="s">
        <v>1</v>
      </c>
      <c r="E92" s="255" t="s">
        <v>296</v>
      </c>
      <c r="F92" s="256" t="s">
        <v>297</v>
      </c>
      <c r="G92" s="257" t="s">
        <v>298</v>
      </c>
      <c r="H92" s="257" t="s">
        <v>299</v>
      </c>
    </row>
    <row r="93" spans="1:8" x14ac:dyDescent="0.25">
      <c r="A93" s="254"/>
      <c r="B93" s="260"/>
      <c r="C93" s="254"/>
      <c r="D93" s="260"/>
      <c r="E93" s="255"/>
      <c r="F93" s="256"/>
      <c r="G93" s="257"/>
      <c r="H93" s="257"/>
    </row>
    <row r="94" spans="1:8" x14ac:dyDescent="0.25">
      <c r="A94" s="258" t="s">
        <v>300</v>
      </c>
      <c r="B94" s="261" t="s">
        <v>357</v>
      </c>
      <c r="C94" s="258"/>
      <c r="D94" s="261"/>
      <c r="E94" s="259" t="s">
        <v>21</v>
      </c>
      <c r="F94" s="256" t="s">
        <v>358</v>
      </c>
      <c r="G94" s="257"/>
      <c r="H94" s="257"/>
    </row>
    <row r="95" spans="1:8" x14ac:dyDescent="0.25">
      <c r="A95" s="254"/>
      <c r="B95" s="260"/>
      <c r="C95" s="254"/>
      <c r="D95" s="260" t="s">
        <v>303</v>
      </c>
      <c r="E95" s="255"/>
      <c r="F95" s="256"/>
      <c r="G95" s="257"/>
      <c r="H95" s="257"/>
    </row>
    <row r="96" spans="1:8" ht="30" x14ac:dyDescent="0.25">
      <c r="A96" s="254"/>
      <c r="B96" s="260" t="s">
        <v>304</v>
      </c>
      <c r="C96" s="254" t="s">
        <v>359</v>
      </c>
      <c r="D96" s="260" t="s">
        <v>360</v>
      </c>
      <c r="E96" s="255" t="s">
        <v>21</v>
      </c>
      <c r="F96" s="256">
        <v>1</v>
      </c>
      <c r="G96" s="257">
        <v>28.69</v>
      </c>
      <c r="H96" s="257">
        <v>28.69</v>
      </c>
    </row>
    <row r="97" spans="1:8" x14ac:dyDescent="0.25">
      <c r="A97" s="254"/>
      <c r="B97" s="260"/>
      <c r="C97" s="254"/>
      <c r="D97" s="260" t="s">
        <v>307</v>
      </c>
      <c r="E97" s="255"/>
      <c r="F97" s="256"/>
      <c r="G97" s="257"/>
      <c r="H97" s="257">
        <v>28.69</v>
      </c>
    </row>
    <row r="98" spans="1:8" x14ac:dyDescent="0.25">
      <c r="A98" s="254"/>
      <c r="B98" s="260"/>
      <c r="C98" s="254"/>
      <c r="D98" s="260" t="s">
        <v>308</v>
      </c>
      <c r="E98" s="255"/>
      <c r="F98" s="256"/>
      <c r="G98" s="257"/>
      <c r="H98" s="257">
        <v>28.69</v>
      </c>
    </row>
    <row r="99" spans="1:8" x14ac:dyDescent="0.25">
      <c r="A99" s="254"/>
      <c r="B99" s="260"/>
      <c r="C99" s="254"/>
      <c r="D99" s="260" t="s">
        <v>309</v>
      </c>
      <c r="E99" s="255"/>
      <c r="F99" s="256">
        <v>0</v>
      </c>
      <c r="G99" s="257"/>
      <c r="H99" s="257">
        <v>0</v>
      </c>
    </row>
    <row r="100" spans="1:8" x14ac:dyDescent="0.25">
      <c r="A100" s="254"/>
      <c r="B100" s="260"/>
      <c r="C100" s="254"/>
      <c r="D100" s="260" t="s">
        <v>310</v>
      </c>
      <c r="E100" s="255"/>
      <c r="F100" s="256"/>
      <c r="G100" s="257"/>
      <c r="H100" s="257">
        <v>28.69</v>
      </c>
    </row>
    <row r="101" spans="1:8" x14ac:dyDescent="0.25">
      <c r="A101" s="254"/>
      <c r="B101" s="260"/>
      <c r="C101" s="254"/>
      <c r="D101" s="260" t="s">
        <v>311</v>
      </c>
      <c r="E101" s="255"/>
      <c r="F101" s="256"/>
      <c r="G101" s="257"/>
      <c r="H101" s="257">
        <v>28.69</v>
      </c>
    </row>
    <row r="102" spans="1:8" x14ac:dyDescent="0.25">
      <c r="A102" s="251"/>
      <c r="C102" s="251"/>
      <c r="E102" s="250"/>
      <c r="F102" s="252"/>
      <c r="G102" s="253"/>
      <c r="H102" s="253"/>
    </row>
    <row r="103" spans="1:8" x14ac:dyDescent="0.25">
      <c r="A103" s="251"/>
      <c r="C103" s="251"/>
      <c r="E103" s="250"/>
      <c r="F103" s="252"/>
      <c r="G103" s="253"/>
      <c r="H103" s="253"/>
    </row>
    <row r="104" spans="1:8" x14ac:dyDescent="0.25">
      <c r="A104" s="254" t="s">
        <v>293</v>
      </c>
      <c r="B104" s="260" t="s">
        <v>294</v>
      </c>
      <c r="C104" s="254"/>
      <c r="D104" s="260"/>
      <c r="E104" s="255"/>
      <c r="F104" s="256"/>
      <c r="G104" s="257"/>
      <c r="H104" s="257"/>
    </row>
    <row r="105" spans="1:8" x14ac:dyDescent="0.25">
      <c r="A105" s="254"/>
      <c r="B105" s="260"/>
      <c r="C105" s="254" t="s">
        <v>295</v>
      </c>
      <c r="D105" s="260" t="s">
        <v>1</v>
      </c>
      <c r="E105" s="255" t="s">
        <v>296</v>
      </c>
      <c r="F105" s="256" t="s">
        <v>297</v>
      </c>
      <c r="G105" s="257" t="s">
        <v>298</v>
      </c>
      <c r="H105" s="257" t="s">
        <v>299</v>
      </c>
    </row>
    <row r="106" spans="1:8" x14ac:dyDescent="0.25">
      <c r="A106" s="254"/>
      <c r="B106" s="260"/>
      <c r="C106" s="254"/>
      <c r="D106" s="260"/>
      <c r="E106" s="255"/>
      <c r="F106" s="256"/>
      <c r="G106" s="257"/>
      <c r="H106" s="257"/>
    </row>
    <row r="107" spans="1:8" ht="30" x14ac:dyDescent="0.25">
      <c r="A107" s="258" t="s">
        <v>300</v>
      </c>
      <c r="B107" s="261" t="s">
        <v>361</v>
      </c>
      <c r="C107" s="258"/>
      <c r="D107" s="261"/>
      <c r="E107" s="259" t="s">
        <v>28</v>
      </c>
      <c r="F107" s="256" t="s">
        <v>362</v>
      </c>
      <c r="G107" s="257"/>
      <c r="H107" s="257"/>
    </row>
    <row r="108" spans="1:8" ht="30" x14ac:dyDescent="0.25">
      <c r="A108" s="254"/>
      <c r="B108" s="260">
        <v>2</v>
      </c>
      <c r="C108" s="254" t="s">
        <v>363</v>
      </c>
      <c r="D108" s="260" t="s">
        <v>364</v>
      </c>
      <c r="E108" s="255" t="s">
        <v>28</v>
      </c>
      <c r="F108" s="256">
        <v>1.1000000000000001</v>
      </c>
      <c r="G108" s="257">
        <v>4.5999999999999996</v>
      </c>
      <c r="H108" s="257">
        <v>5.0599999999999996</v>
      </c>
    </row>
    <row r="109" spans="1:8" x14ac:dyDescent="0.25">
      <c r="A109" s="254"/>
      <c r="B109" s="260"/>
      <c r="C109" s="254"/>
      <c r="D109" s="260" t="s">
        <v>365</v>
      </c>
      <c r="E109" s="255"/>
      <c r="F109" s="256"/>
      <c r="G109" s="257"/>
      <c r="H109" s="257">
        <v>5.0599999999999996</v>
      </c>
    </row>
    <row r="110" spans="1:8" x14ac:dyDescent="0.25">
      <c r="A110" s="254"/>
      <c r="B110" s="260"/>
      <c r="C110" s="254"/>
      <c r="D110" s="260" t="s">
        <v>303</v>
      </c>
      <c r="E110" s="255"/>
      <c r="F110" s="256"/>
      <c r="G110" s="257"/>
      <c r="H110" s="257"/>
    </row>
    <row r="111" spans="1:8" ht="30" x14ac:dyDescent="0.25">
      <c r="A111" s="254"/>
      <c r="B111" s="260" t="s">
        <v>304</v>
      </c>
      <c r="C111" s="254" t="s">
        <v>366</v>
      </c>
      <c r="D111" s="260" t="s">
        <v>367</v>
      </c>
      <c r="E111" s="255" t="s">
        <v>49</v>
      </c>
      <c r="F111" s="256">
        <v>0.01</v>
      </c>
      <c r="G111" s="257">
        <v>141.87</v>
      </c>
      <c r="H111" s="257">
        <v>1.42</v>
      </c>
    </row>
    <row r="112" spans="1:8" x14ac:dyDescent="0.25">
      <c r="A112" s="254"/>
      <c r="B112" s="260" t="s">
        <v>304</v>
      </c>
      <c r="C112" s="254" t="s">
        <v>368</v>
      </c>
      <c r="D112" s="260" t="s">
        <v>369</v>
      </c>
      <c r="E112" s="255" t="s">
        <v>21</v>
      </c>
      <c r="F112" s="256">
        <v>0.12</v>
      </c>
      <c r="G112" s="257">
        <v>20.02</v>
      </c>
      <c r="H112" s="257">
        <v>2.4</v>
      </c>
    </row>
    <row r="113" spans="1:8" x14ac:dyDescent="0.25">
      <c r="A113" s="254"/>
      <c r="B113" s="260" t="s">
        <v>304</v>
      </c>
      <c r="C113" s="254" t="s">
        <v>305</v>
      </c>
      <c r="D113" s="260" t="s">
        <v>306</v>
      </c>
      <c r="E113" s="255" t="s">
        <v>21</v>
      </c>
      <c r="F113" s="256">
        <v>0.12</v>
      </c>
      <c r="G113" s="257">
        <v>16.43</v>
      </c>
      <c r="H113" s="257">
        <v>1.97</v>
      </c>
    </row>
    <row r="114" spans="1:8" x14ac:dyDescent="0.25">
      <c r="A114" s="254"/>
      <c r="B114" s="260"/>
      <c r="C114" s="254"/>
      <c r="D114" s="260" t="s">
        <v>307</v>
      </c>
      <c r="E114" s="255"/>
      <c r="F114" s="256"/>
      <c r="G114" s="257"/>
      <c r="H114" s="257">
        <v>5.79</v>
      </c>
    </row>
    <row r="115" spans="1:8" x14ac:dyDescent="0.25">
      <c r="A115" s="254"/>
      <c r="B115" s="260"/>
      <c r="C115" s="254"/>
      <c r="D115" s="260" t="s">
        <v>308</v>
      </c>
      <c r="E115" s="255"/>
      <c r="F115" s="256"/>
      <c r="G115" s="257"/>
      <c r="H115" s="257">
        <v>10.85</v>
      </c>
    </row>
    <row r="116" spans="1:8" x14ac:dyDescent="0.25">
      <c r="A116" s="254"/>
      <c r="B116" s="260"/>
      <c r="C116" s="254"/>
      <c r="D116" s="260" t="s">
        <v>309</v>
      </c>
      <c r="E116" s="255"/>
      <c r="F116" s="256">
        <v>0</v>
      </c>
      <c r="G116" s="257"/>
      <c r="H116" s="257">
        <v>0</v>
      </c>
    </row>
    <row r="117" spans="1:8" x14ac:dyDescent="0.25">
      <c r="A117" s="254"/>
      <c r="B117" s="260"/>
      <c r="C117" s="254"/>
      <c r="D117" s="260" t="s">
        <v>310</v>
      </c>
      <c r="E117" s="255"/>
      <c r="F117" s="256"/>
      <c r="G117" s="257"/>
      <c r="H117" s="257">
        <v>10.85</v>
      </c>
    </row>
    <row r="118" spans="1:8" x14ac:dyDescent="0.25">
      <c r="A118" s="254"/>
      <c r="B118" s="260"/>
      <c r="C118" s="254"/>
      <c r="D118" s="260" t="s">
        <v>311</v>
      </c>
      <c r="E118" s="255"/>
      <c r="F118" s="256"/>
      <c r="G118" s="257"/>
      <c r="H118" s="257">
        <v>10.85</v>
      </c>
    </row>
    <row r="119" spans="1:8" x14ac:dyDescent="0.25">
      <c r="A119" s="251"/>
      <c r="C119" s="251"/>
      <c r="E119" s="250"/>
      <c r="F119" s="252"/>
      <c r="G119" s="253"/>
      <c r="H119" s="253"/>
    </row>
    <row r="120" spans="1:8" x14ac:dyDescent="0.25">
      <c r="A120" s="251"/>
      <c r="C120" s="251"/>
      <c r="E120" s="250"/>
      <c r="F120" s="252"/>
      <c r="G120" s="253"/>
      <c r="H120" s="253"/>
    </row>
    <row r="121" spans="1:8" x14ac:dyDescent="0.25">
      <c r="A121" s="254" t="s">
        <v>293</v>
      </c>
      <c r="B121" s="260" t="s">
        <v>294</v>
      </c>
      <c r="C121" s="254"/>
      <c r="D121" s="260"/>
      <c r="E121" s="255"/>
      <c r="F121" s="256"/>
      <c r="G121" s="257"/>
      <c r="H121" s="257"/>
    </row>
    <row r="122" spans="1:8" x14ac:dyDescent="0.25">
      <c r="A122" s="254"/>
      <c r="B122" s="260"/>
      <c r="C122" s="254" t="s">
        <v>295</v>
      </c>
      <c r="D122" s="260" t="s">
        <v>1</v>
      </c>
      <c r="E122" s="255" t="s">
        <v>296</v>
      </c>
      <c r="F122" s="256" t="s">
        <v>297</v>
      </c>
      <c r="G122" s="257" t="s">
        <v>298</v>
      </c>
      <c r="H122" s="257" t="s">
        <v>299</v>
      </c>
    </row>
    <row r="123" spans="1:8" x14ac:dyDescent="0.25">
      <c r="A123" s="254"/>
      <c r="B123" s="260"/>
      <c r="C123" s="254"/>
      <c r="D123" s="260"/>
      <c r="E123" s="255"/>
      <c r="F123" s="256"/>
      <c r="G123" s="257"/>
      <c r="H123" s="257"/>
    </row>
    <row r="124" spans="1:8" ht="60" x14ac:dyDescent="0.25">
      <c r="A124" s="258" t="s">
        <v>300</v>
      </c>
      <c r="B124" s="261" t="s">
        <v>370</v>
      </c>
      <c r="C124" s="258"/>
      <c r="D124" s="261"/>
      <c r="E124" s="259" t="s">
        <v>11</v>
      </c>
      <c r="F124" s="256" t="s">
        <v>371</v>
      </c>
      <c r="G124" s="257"/>
      <c r="H124" s="257"/>
    </row>
    <row r="125" spans="1:8" ht="30" x14ac:dyDescent="0.25">
      <c r="A125" s="254"/>
      <c r="B125" s="260">
        <v>2</v>
      </c>
      <c r="C125" s="254" t="s">
        <v>372</v>
      </c>
      <c r="D125" s="260" t="s">
        <v>373</v>
      </c>
      <c r="E125" s="255" t="s">
        <v>11</v>
      </c>
      <c r="F125" s="256">
        <v>1.1000000000000001</v>
      </c>
      <c r="G125" s="257">
        <v>34.65</v>
      </c>
      <c r="H125" s="257">
        <v>38.119999999999997</v>
      </c>
    </row>
    <row r="126" spans="1:8" ht="30" x14ac:dyDescent="0.25">
      <c r="A126" s="254"/>
      <c r="B126" s="260">
        <v>2</v>
      </c>
      <c r="C126" s="254" t="s">
        <v>374</v>
      </c>
      <c r="D126" s="260" t="s">
        <v>375</v>
      </c>
      <c r="E126" s="255" t="s">
        <v>17</v>
      </c>
      <c r="F126" s="256">
        <v>4</v>
      </c>
      <c r="G126" s="257">
        <v>0.31</v>
      </c>
      <c r="H126" s="257">
        <v>1.24</v>
      </c>
    </row>
    <row r="127" spans="1:8" x14ac:dyDescent="0.25">
      <c r="A127" s="254"/>
      <c r="B127" s="260"/>
      <c r="C127" s="254"/>
      <c r="D127" s="260" t="s">
        <v>376</v>
      </c>
      <c r="E127" s="255"/>
      <c r="F127" s="256"/>
      <c r="G127" s="257"/>
      <c r="H127" s="257">
        <v>39.36</v>
      </c>
    </row>
    <row r="128" spans="1:8" x14ac:dyDescent="0.25">
      <c r="A128" s="254"/>
      <c r="B128" s="260"/>
      <c r="C128" s="254"/>
      <c r="D128" s="260" t="s">
        <v>303</v>
      </c>
      <c r="E128" s="255"/>
      <c r="F128" s="256"/>
      <c r="G128" s="257"/>
      <c r="H128" s="257"/>
    </row>
    <row r="129" spans="1:8" x14ac:dyDescent="0.25">
      <c r="A129" s="254"/>
      <c r="B129" s="260" t="s">
        <v>304</v>
      </c>
      <c r="C129" s="254" t="s">
        <v>305</v>
      </c>
      <c r="D129" s="260" t="s">
        <v>306</v>
      </c>
      <c r="E129" s="255" t="s">
        <v>21</v>
      </c>
      <c r="F129" s="256">
        <v>6.0999999999999999E-2</v>
      </c>
      <c r="G129" s="257">
        <v>16.43</v>
      </c>
      <c r="H129" s="257">
        <v>1</v>
      </c>
    </row>
    <row r="130" spans="1:8" x14ac:dyDescent="0.25">
      <c r="A130" s="254"/>
      <c r="B130" s="260" t="s">
        <v>304</v>
      </c>
      <c r="C130" s="254" t="s">
        <v>377</v>
      </c>
      <c r="D130" s="260" t="s">
        <v>378</v>
      </c>
      <c r="E130" s="255" t="s">
        <v>21</v>
      </c>
      <c r="F130" s="256">
        <v>9.6000000000000002E-2</v>
      </c>
      <c r="G130" s="257">
        <v>18.760000000000002</v>
      </c>
      <c r="H130" s="257">
        <v>1.8</v>
      </c>
    </row>
    <row r="131" spans="1:8" x14ac:dyDescent="0.25">
      <c r="A131" s="254"/>
      <c r="B131" s="260"/>
      <c r="C131" s="254"/>
      <c r="D131" s="260" t="s">
        <v>307</v>
      </c>
      <c r="E131" s="255"/>
      <c r="F131" s="256"/>
      <c r="G131" s="257"/>
      <c r="H131" s="257">
        <v>2.8</v>
      </c>
    </row>
    <row r="132" spans="1:8" x14ac:dyDescent="0.25">
      <c r="A132" s="254"/>
      <c r="B132" s="260"/>
      <c r="C132" s="254"/>
      <c r="D132" s="260" t="s">
        <v>308</v>
      </c>
      <c r="E132" s="255"/>
      <c r="F132" s="256"/>
      <c r="G132" s="257"/>
      <c r="H132" s="257">
        <v>42.16</v>
      </c>
    </row>
    <row r="133" spans="1:8" x14ac:dyDescent="0.25">
      <c r="A133" s="254"/>
      <c r="B133" s="260"/>
      <c r="C133" s="254"/>
      <c r="D133" s="260" t="s">
        <v>309</v>
      </c>
      <c r="E133" s="255"/>
      <c r="F133" s="256">
        <v>0</v>
      </c>
      <c r="G133" s="257"/>
      <c r="H133" s="257">
        <v>0</v>
      </c>
    </row>
    <row r="134" spans="1:8" x14ac:dyDescent="0.25">
      <c r="A134" s="254"/>
      <c r="B134" s="260"/>
      <c r="C134" s="254"/>
      <c r="D134" s="260" t="s">
        <v>310</v>
      </c>
      <c r="E134" s="255"/>
      <c r="F134" s="256"/>
      <c r="G134" s="257"/>
      <c r="H134" s="257">
        <v>42.16</v>
      </c>
    </row>
    <row r="135" spans="1:8" x14ac:dyDescent="0.25">
      <c r="A135" s="254"/>
      <c r="B135" s="260"/>
      <c r="C135" s="254"/>
      <c r="D135" s="260" t="s">
        <v>311</v>
      </c>
      <c r="E135" s="255"/>
      <c r="F135" s="256"/>
      <c r="G135" s="257"/>
      <c r="H135" s="257">
        <v>42.16</v>
      </c>
    </row>
    <row r="136" spans="1:8" x14ac:dyDescent="0.25">
      <c r="A136" s="251"/>
      <c r="C136" s="251"/>
      <c r="E136" s="250"/>
      <c r="F136" s="252"/>
      <c r="G136" s="253"/>
      <c r="H136" s="253"/>
    </row>
    <row r="137" spans="1:8" x14ac:dyDescent="0.25">
      <c r="A137" s="251"/>
      <c r="C137" s="251"/>
      <c r="E137" s="250"/>
      <c r="F137" s="252"/>
      <c r="G137" s="253"/>
      <c r="H137" s="253"/>
    </row>
    <row r="138" spans="1:8" x14ac:dyDescent="0.25">
      <c r="A138" s="254" t="s">
        <v>293</v>
      </c>
      <c r="B138" s="260" t="s">
        <v>294</v>
      </c>
      <c r="C138" s="254"/>
      <c r="D138" s="260"/>
      <c r="E138" s="255"/>
      <c r="F138" s="256"/>
      <c r="G138" s="257"/>
      <c r="H138" s="257"/>
    </row>
    <row r="139" spans="1:8" x14ac:dyDescent="0.25">
      <c r="A139" s="254"/>
      <c r="B139" s="260"/>
      <c r="C139" s="254" t="s">
        <v>295</v>
      </c>
      <c r="D139" s="260" t="s">
        <v>1</v>
      </c>
      <c r="E139" s="255" t="s">
        <v>296</v>
      </c>
      <c r="F139" s="256" t="s">
        <v>297</v>
      </c>
      <c r="G139" s="257" t="s">
        <v>298</v>
      </c>
      <c r="H139" s="257" t="s">
        <v>299</v>
      </c>
    </row>
    <row r="140" spans="1:8" x14ac:dyDescent="0.25">
      <c r="A140" s="254"/>
      <c r="B140" s="260"/>
      <c r="C140" s="254"/>
      <c r="D140" s="260"/>
      <c r="E140" s="255"/>
      <c r="F140" s="256"/>
      <c r="G140" s="257"/>
      <c r="H140" s="257"/>
    </row>
    <row r="141" spans="1:8" ht="45" x14ac:dyDescent="0.25">
      <c r="A141" s="258" t="s">
        <v>300</v>
      </c>
      <c r="B141" s="261" t="s">
        <v>379</v>
      </c>
      <c r="C141" s="258"/>
      <c r="D141" s="261"/>
      <c r="E141" s="259" t="s">
        <v>11</v>
      </c>
      <c r="F141" s="256" t="s">
        <v>380</v>
      </c>
      <c r="G141" s="257"/>
      <c r="H141" s="257"/>
    </row>
    <row r="142" spans="1:8" ht="30" x14ac:dyDescent="0.25">
      <c r="A142" s="254"/>
      <c r="B142" s="260">
        <v>0</v>
      </c>
      <c r="C142" s="254" t="s">
        <v>381</v>
      </c>
      <c r="D142" s="260" t="s">
        <v>382</v>
      </c>
      <c r="E142" s="255" t="s">
        <v>383</v>
      </c>
      <c r="F142" s="256">
        <v>0.161</v>
      </c>
      <c r="G142" s="257">
        <v>29.44</v>
      </c>
      <c r="H142" s="257">
        <v>4.74</v>
      </c>
    </row>
    <row r="143" spans="1:8" x14ac:dyDescent="0.25">
      <c r="A143" s="254"/>
      <c r="B143" s="260">
        <v>0</v>
      </c>
      <c r="C143" s="254" t="s">
        <v>384</v>
      </c>
      <c r="D143" s="260" t="s">
        <v>385</v>
      </c>
      <c r="E143" s="255" t="s">
        <v>28</v>
      </c>
      <c r="F143" s="256">
        <v>2.5000000000000001E-3</v>
      </c>
      <c r="G143" s="257">
        <v>7.3</v>
      </c>
      <c r="H143" s="257">
        <v>0.02</v>
      </c>
    </row>
    <row r="144" spans="1:8" ht="30" x14ac:dyDescent="0.25">
      <c r="A144" s="254"/>
      <c r="B144" s="260">
        <v>0</v>
      </c>
      <c r="C144" s="254" t="s">
        <v>386</v>
      </c>
      <c r="D144" s="260" t="s">
        <v>387</v>
      </c>
      <c r="E144" s="255" t="s">
        <v>28</v>
      </c>
      <c r="F144" s="256">
        <v>4.8999999999999998E-3</v>
      </c>
      <c r="G144" s="257">
        <v>35.83</v>
      </c>
      <c r="H144" s="257">
        <v>0.18</v>
      </c>
    </row>
    <row r="145" spans="1:8" ht="30" x14ac:dyDescent="0.25">
      <c r="A145" s="254"/>
      <c r="B145" s="260">
        <v>0</v>
      </c>
      <c r="C145" s="254" t="s">
        <v>388</v>
      </c>
      <c r="D145" s="260" t="s">
        <v>389</v>
      </c>
      <c r="E145" s="255" t="s">
        <v>28</v>
      </c>
      <c r="F145" s="256">
        <v>4.2</v>
      </c>
      <c r="G145" s="257">
        <v>7.66</v>
      </c>
      <c r="H145" s="257">
        <v>32.17</v>
      </c>
    </row>
    <row r="146" spans="1:8" x14ac:dyDescent="0.25">
      <c r="A146" s="254"/>
      <c r="B146" s="260"/>
      <c r="C146" s="254"/>
      <c r="D146" s="260" t="s">
        <v>322</v>
      </c>
      <c r="E146" s="255"/>
      <c r="F146" s="256"/>
      <c r="G146" s="257"/>
      <c r="H146" s="257">
        <v>37.11</v>
      </c>
    </row>
    <row r="147" spans="1:8" x14ac:dyDescent="0.25">
      <c r="A147" s="254"/>
      <c r="B147" s="260"/>
      <c r="C147" s="254"/>
      <c r="D147" s="260" t="s">
        <v>303</v>
      </c>
      <c r="E147" s="255"/>
      <c r="F147" s="256"/>
      <c r="G147" s="257"/>
      <c r="H147" s="257"/>
    </row>
    <row r="148" spans="1:8" ht="45" x14ac:dyDescent="0.25">
      <c r="A148" s="254"/>
      <c r="B148" s="260" t="s">
        <v>304</v>
      </c>
      <c r="C148" s="254" t="s">
        <v>390</v>
      </c>
      <c r="D148" s="260" t="s">
        <v>50</v>
      </c>
      <c r="E148" s="255" t="s">
        <v>11</v>
      </c>
      <c r="F148" s="256">
        <v>1</v>
      </c>
      <c r="G148" s="257">
        <v>19.329999999999998</v>
      </c>
      <c r="H148" s="257">
        <v>19.329999999999998</v>
      </c>
    </row>
    <row r="149" spans="1:8" x14ac:dyDescent="0.25">
      <c r="A149" s="254"/>
      <c r="B149" s="260" t="s">
        <v>304</v>
      </c>
      <c r="C149" s="254" t="s">
        <v>305</v>
      </c>
      <c r="D149" s="260" t="s">
        <v>306</v>
      </c>
      <c r="E149" s="255" t="s">
        <v>21</v>
      </c>
      <c r="F149" s="256">
        <v>0.6</v>
      </c>
      <c r="G149" s="257">
        <v>16.43</v>
      </c>
      <c r="H149" s="257">
        <v>9.86</v>
      </c>
    </row>
    <row r="150" spans="1:8" x14ac:dyDescent="0.25">
      <c r="A150" s="254"/>
      <c r="B150" s="260" t="s">
        <v>304</v>
      </c>
      <c r="C150" s="254" t="s">
        <v>377</v>
      </c>
      <c r="D150" s="260" t="s">
        <v>378</v>
      </c>
      <c r="E150" s="255" t="s">
        <v>21</v>
      </c>
      <c r="F150" s="256">
        <v>0.28000000000000003</v>
      </c>
      <c r="G150" s="257">
        <v>18.760000000000002</v>
      </c>
      <c r="H150" s="257">
        <v>5.25</v>
      </c>
    </row>
    <row r="151" spans="1:8" ht="30" x14ac:dyDescent="0.25">
      <c r="A151" s="254"/>
      <c r="B151" s="260" t="s">
        <v>304</v>
      </c>
      <c r="C151" s="254" t="s">
        <v>391</v>
      </c>
      <c r="D151" s="260" t="s">
        <v>392</v>
      </c>
      <c r="E151" s="255" t="s">
        <v>393</v>
      </c>
      <c r="F151" s="256">
        <v>1.32E-2</v>
      </c>
      <c r="G151" s="257">
        <v>15</v>
      </c>
      <c r="H151" s="257">
        <v>0.2</v>
      </c>
    </row>
    <row r="152" spans="1:8" ht="30" x14ac:dyDescent="0.25">
      <c r="A152" s="254"/>
      <c r="B152" s="260" t="s">
        <v>304</v>
      </c>
      <c r="C152" s="254" t="s">
        <v>394</v>
      </c>
      <c r="D152" s="260" t="s">
        <v>395</v>
      </c>
      <c r="E152" s="255" t="s">
        <v>396</v>
      </c>
      <c r="F152" s="256">
        <v>1.83E-2</v>
      </c>
      <c r="G152" s="257">
        <v>14.32</v>
      </c>
      <c r="H152" s="257">
        <v>0.26</v>
      </c>
    </row>
    <row r="153" spans="1:8" x14ac:dyDescent="0.25">
      <c r="A153" s="254"/>
      <c r="B153" s="260"/>
      <c r="C153" s="254"/>
      <c r="D153" s="260" t="s">
        <v>307</v>
      </c>
      <c r="E153" s="255"/>
      <c r="F153" s="256"/>
      <c r="G153" s="257"/>
      <c r="H153" s="257">
        <v>34.9</v>
      </c>
    </row>
    <row r="154" spans="1:8" x14ac:dyDescent="0.25">
      <c r="A154" s="254"/>
      <c r="B154" s="260"/>
      <c r="C154" s="254"/>
      <c r="D154" s="260" t="s">
        <v>308</v>
      </c>
      <c r="E154" s="255"/>
      <c r="F154" s="256"/>
      <c r="G154" s="257"/>
      <c r="H154" s="257">
        <v>72.010000000000005</v>
      </c>
    </row>
    <row r="155" spans="1:8" x14ac:dyDescent="0.25">
      <c r="A155" s="254"/>
      <c r="B155" s="260"/>
      <c r="C155" s="254"/>
      <c r="D155" s="260" t="s">
        <v>309</v>
      </c>
      <c r="E155" s="255"/>
      <c r="F155" s="256">
        <v>0</v>
      </c>
      <c r="G155" s="257"/>
      <c r="H155" s="257">
        <v>0</v>
      </c>
    </row>
    <row r="156" spans="1:8" x14ac:dyDescent="0.25">
      <c r="A156" s="254"/>
      <c r="B156" s="260"/>
      <c r="C156" s="254"/>
      <c r="D156" s="260" t="s">
        <v>310</v>
      </c>
      <c r="E156" s="255"/>
      <c r="F156" s="256"/>
      <c r="G156" s="257"/>
      <c r="H156" s="257">
        <v>72.010000000000005</v>
      </c>
    </row>
    <row r="157" spans="1:8" x14ac:dyDescent="0.25">
      <c r="A157" s="254"/>
      <c r="B157" s="260"/>
      <c r="C157" s="254"/>
      <c r="D157" s="260" t="s">
        <v>311</v>
      </c>
      <c r="E157" s="255"/>
      <c r="F157" s="256"/>
      <c r="G157" s="257"/>
      <c r="H157" s="257">
        <v>72.010000000000005</v>
      </c>
    </row>
    <row r="158" spans="1:8" x14ac:dyDescent="0.25">
      <c r="A158" s="251"/>
      <c r="C158" s="251"/>
      <c r="E158" s="250"/>
      <c r="F158" s="252"/>
      <c r="G158" s="253"/>
      <c r="H158" s="253"/>
    </row>
    <row r="159" spans="1:8" x14ac:dyDescent="0.25">
      <c r="A159" s="251"/>
      <c r="C159" s="251"/>
      <c r="E159" s="250"/>
      <c r="F159" s="252"/>
      <c r="G159" s="253"/>
      <c r="H159" s="253"/>
    </row>
    <row r="160" spans="1:8" x14ac:dyDescent="0.25">
      <c r="A160" s="254" t="s">
        <v>293</v>
      </c>
      <c r="B160" s="260" t="s">
        <v>294</v>
      </c>
      <c r="C160" s="254"/>
      <c r="D160" s="260"/>
      <c r="E160" s="255"/>
      <c r="F160" s="256"/>
      <c r="G160" s="257"/>
      <c r="H160" s="257"/>
    </row>
    <row r="161" spans="1:8" x14ac:dyDescent="0.25">
      <c r="A161" s="254"/>
      <c r="B161" s="260"/>
      <c r="C161" s="254" t="s">
        <v>295</v>
      </c>
      <c r="D161" s="260" t="s">
        <v>1</v>
      </c>
      <c r="E161" s="255" t="s">
        <v>296</v>
      </c>
      <c r="F161" s="256" t="s">
        <v>297</v>
      </c>
      <c r="G161" s="257" t="s">
        <v>298</v>
      </c>
      <c r="H161" s="257" t="s">
        <v>299</v>
      </c>
    </row>
    <row r="162" spans="1:8" x14ac:dyDescent="0.25">
      <c r="A162" s="254"/>
      <c r="B162" s="260"/>
      <c r="C162" s="254"/>
      <c r="D162" s="260"/>
      <c r="E162" s="255"/>
      <c r="F162" s="256"/>
      <c r="G162" s="257"/>
      <c r="H162" s="257"/>
    </row>
    <row r="163" spans="1:8" ht="30" x14ac:dyDescent="0.25">
      <c r="A163" s="258" t="s">
        <v>300</v>
      </c>
      <c r="B163" s="261" t="s">
        <v>397</v>
      </c>
      <c r="C163" s="258"/>
      <c r="D163" s="261"/>
      <c r="E163" s="259" t="s">
        <v>11</v>
      </c>
      <c r="F163" s="256" t="s">
        <v>398</v>
      </c>
      <c r="G163" s="257"/>
      <c r="H163" s="257"/>
    </row>
    <row r="164" spans="1:8" ht="30" x14ac:dyDescent="0.25">
      <c r="A164" s="254"/>
      <c r="B164" s="260">
        <v>2</v>
      </c>
      <c r="C164" s="254" t="s">
        <v>399</v>
      </c>
      <c r="D164" s="260" t="s">
        <v>400</v>
      </c>
      <c r="E164" s="255" t="s">
        <v>11</v>
      </c>
      <c r="F164" s="256">
        <v>1.1599999999999999</v>
      </c>
      <c r="G164" s="257">
        <v>20.6</v>
      </c>
      <c r="H164" s="257">
        <v>23.9</v>
      </c>
    </row>
    <row r="165" spans="1:8" ht="30" x14ac:dyDescent="0.25">
      <c r="A165" s="254"/>
      <c r="B165" s="260">
        <v>2</v>
      </c>
      <c r="C165" s="254" t="s">
        <v>374</v>
      </c>
      <c r="D165" s="260" t="s">
        <v>375</v>
      </c>
      <c r="E165" s="255" t="s">
        <v>17</v>
      </c>
      <c r="F165" s="256">
        <v>4</v>
      </c>
      <c r="G165" s="257">
        <v>0.31</v>
      </c>
      <c r="H165" s="257">
        <v>1.24</v>
      </c>
    </row>
    <row r="166" spans="1:8" x14ac:dyDescent="0.25">
      <c r="A166" s="254"/>
      <c r="B166" s="260"/>
      <c r="C166" s="254"/>
      <c r="D166" s="260" t="s">
        <v>376</v>
      </c>
      <c r="E166" s="255"/>
      <c r="F166" s="256"/>
      <c r="G166" s="257"/>
      <c r="H166" s="257">
        <v>25.139999999999997</v>
      </c>
    </row>
    <row r="167" spans="1:8" x14ac:dyDescent="0.25">
      <c r="A167" s="254"/>
      <c r="B167" s="260"/>
      <c r="C167" s="254"/>
      <c r="D167" s="260" t="s">
        <v>303</v>
      </c>
      <c r="E167" s="255"/>
      <c r="F167" s="256"/>
      <c r="G167" s="257"/>
      <c r="H167" s="257"/>
    </row>
    <row r="168" spans="1:8" x14ac:dyDescent="0.25">
      <c r="A168" s="254"/>
      <c r="B168" s="260" t="s">
        <v>304</v>
      </c>
      <c r="C168" s="254" t="s">
        <v>305</v>
      </c>
      <c r="D168" s="260" t="s">
        <v>306</v>
      </c>
      <c r="E168" s="255" t="s">
        <v>21</v>
      </c>
      <c r="F168" s="256">
        <v>9.6000000000000002E-2</v>
      </c>
      <c r="G168" s="257">
        <v>16.43</v>
      </c>
      <c r="H168" s="257">
        <v>1.58</v>
      </c>
    </row>
    <row r="169" spans="1:8" x14ac:dyDescent="0.25">
      <c r="A169" s="254"/>
      <c r="B169" s="260" t="s">
        <v>304</v>
      </c>
      <c r="C169" s="254" t="s">
        <v>377</v>
      </c>
      <c r="D169" s="260" t="s">
        <v>378</v>
      </c>
      <c r="E169" s="255" t="s">
        <v>21</v>
      </c>
      <c r="F169" s="256">
        <v>9.0999999999999998E-2</v>
      </c>
      <c r="G169" s="257">
        <v>18.760000000000002</v>
      </c>
      <c r="H169" s="257">
        <v>1.71</v>
      </c>
    </row>
    <row r="170" spans="1:8" x14ac:dyDescent="0.25">
      <c r="A170" s="254"/>
      <c r="B170" s="260"/>
      <c r="C170" s="254"/>
      <c r="D170" s="260" t="s">
        <v>307</v>
      </c>
      <c r="E170" s="255"/>
      <c r="F170" s="256"/>
      <c r="G170" s="257"/>
      <c r="H170" s="257">
        <v>3.29</v>
      </c>
    </row>
    <row r="171" spans="1:8" x14ac:dyDescent="0.25">
      <c r="A171" s="254"/>
      <c r="B171" s="260"/>
      <c r="C171" s="254"/>
      <c r="D171" s="260" t="s">
        <v>308</v>
      </c>
      <c r="E171" s="255"/>
      <c r="F171" s="256"/>
      <c r="G171" s="257"/>
      <c r="H171" s="257">
        <v>28.43</v>
      </c>
    </row>
    <row r="172" spans="1:8" x14ac:dyDescent="0.25">
      <c r="A172" s="254"/>
      <c r="B172" s="260"/>
      <c r="C172" s="254"/>
      <c r="D172" s="260" t="s">
        <v>309</v>
      </c>
      <c r="E172" s="255"/>
      <c r="F172" s="256">
        <v>0</v>
      </c>
      <c r="G172" s="257"/>
      <c r="H172" s="257">
        <v>0</v>
      </c>
    </row>
    <row r="173" spans="1:8" x14ac:dyDescent="0.25">
      <c r="A173" s="254"/>
      <c r="B173" s="260"/>
      <c r="C173" s="254"/>
      <c r="D173" s="260" t="s">
        <v>310</v>
      </c>
      <c r="E173" s="255"/>
      <c r="F173" s="256"/>
      <c r="G173" s="257"/>
      <c r="H173" s="257">
        <v>28.43</v>
      </c>
    </row>
    <row r="174" spans="1:8" x14ac:dyDescent="0.25">
      <c r="A174" s="254"/>
      <c r="B174" s="260"/>
      <c r="C174" s="254"/>
      <c r="D174" s="260" t="s">
        <v>311</v>
      </c>
      <c r="E174" s="255"/>
      <c r="F174" s="256"/>
      <c r="G174" s="257"/>
      <c r="H174" s="257">
        <v>28.43</v>
      </c>
    </row>
    <row r="175" spans="1:8" x14ac:dyDescent="0.25">
      <c r="A175" s="251"/>
      <c r="C175" s="251"/>
      <c r="E175" s="250"/>
      <c r="F175" s="252"/>
      <c r="G175" s="253"/>
      <c r="H175" s="253"/>
    </row>
    <row r="176" spans="1:8" x14ac:dyDescent="0.25">
      <c r="A176" s="251"/>
      <c r="C176" s="251"/>
      <c r="E176" s="250"/>
      <c r="F176" s="252"/>
      <c r="G176" s="253"/>
      <c r="H176" s="253"/>
    </row>
    <row r="177" spans="1:8" x14ac:dyDescent="0.25">
      <c r="A177" s="254" t="s">
        <v>293</v>
      </c>
      <c r="B177" s="260" t="s">
        <v>294</v>
      </c>
      <c r="C177" s="254"/>
      <c r="D177" s="260"/>
      <c r="E177" s="255"/>
      <c r="F177" s="256"/>
      <c r="G177" s="257"/>
      <c r="H177" s="257"/>
    </row>
    <row r="178" spans="1:8" x14ac:dyDescent="0.25">
      <c r="A178" s="254"/>
      <c r="B178" s="260"/>
      <c r="C178" s="254" t="s">
        <v>295</v>
      </c>
      <c r="D178" s="260" t="s">
        <v>1</v>
      </c>
      <c r="E178" s="255" t="s">
        <v>296</v>
      </c>
      <c r="F178" s="256" t="s">
        <v>297</v>
      </c>
      <c r="G178" s="257" t="s">
        <v>298</v>
      </c>
      <c r="H178" s="257" t="s">
        <v>299</v>
      </c>
    </row>
    <row r="179" spans="1:8" x14ac:dyDescent="0.25">
      <c r="A179" s="254"/>
      <c r="B179" s="260"/>
      <c r="C179" s="254"/>
      <c r="D179" s="260"/>
      <c r="E179" s="255"/>
      <c r="F179" s="256"/>
      <c r="G179" s="257"/>
      <c r="H179" s="257"/>
    </row>
    <row r="180" spans="1:8" ht="30" x14ac:dyDescent="0.25">
      <c r="A180" s="258" t="s">
        <v>300</v>
      </c>
      <c r="B180" s="261" t="s">
        <v>401</v>
      </c>
      <c r="C180" s="258"/>
      <c r="D180" s="261"/>
      <c r="E180" s="259" t="s">
        <v>49</v>
      </c>
      <c r="F180" s="256" t="s">
        <v>302</v>
      </c>
      <c r="G180" s="257"/>
      <c r="H180" s="257"/>
    </row>
    <row r="181" spans="1:8" x14ac:dyDescent="0.25">
      <c r="A181" s="254"/>
      <c r="B181" s="260">
        <v>0</v>
      </c>
      <c r="C181" s="254" t="s">
        <v>384</v>
      </c>
      <c r="D181" s="260" t="s">
        <v>385</v>
      </c>
      <c r="E181" s="255" t="s">
        <v>28</v>
      </c>
      <c r="F181" s="256">
        <v>0.15</v>
      </c>
      <c r="G181" s="257">
        <v>7.3</v>
      </c>
      <c r="H181" s="257">
        <v>1.1000000000000001</v>
      </c>
    </row>
    <row r="182" spans="1:8" ht="30" x14ac:dyDescent="0.25">
      <c r="A182" s="254"/>
      <c r="B182" s="260">
        <v>0</v>
      </c>
      <c r="C182" s="254" t="s">
        <v>386</v>
      </c>
      <c r="D182" s="260" t="s">
        <v>387</v>
      </c>
      <c r="E182" s="255" t="s">
        <v>28</v>
      </c>
      <c r="F182" s="256">
        <v>0.04</v>
      </c>
      <c r="G182" s="257">
        <v>35.83</v>
      </c>
      <c r="H182" s="257">
        <v>1.43</v>
      </c>
    </row>
    <row r="183" spans="1:8" x14ac:dyDescent="0.25">
      <c r="A183" s="254"/>
      <c r="B183" s="260"/>
      <c r="C183" s="254"/>
      <c r="D183" s="260" t="s">
        <v>322</v>
      </c>
      <c r="E183" s="255"/>
      <c r="F183" s="256"/>
      <c r="G183" s="257"/>
      <c r="H183" s="257">
        <v>2.5300000000000002</v>
      </c>
    </row>
    <row r="184" spans="1:8" ht="30" x14ac:dyDescent="0.25">
      <c r="A184" s="254"/>
      <c r="B184" s="260">
        <v>2</v>
      </c>
      <c r="C184" s="254" t="s">
        <v>402</v>
      </c>
      <c r="D184" s="260" t="s">
        <v>403</v>
      </c>
      <c r="E184" s="255" t="s">
        <v>49</v>
      </c>
      <c r="F184" s="256">
        <v>1.05</v>
      </c>
      <c r="G184" s="257">
        <v>20.48</v>
      </c>
      <c r="H184" s="257">
        <v>21.5</v>
      </c>
    </row>
    <row r="185" spans="1:8" x14ac:dyDescent="0.25">
      <c r="A185" s="254"/>
      <c r="B185" s="260"/>
      <c r="C185" s="254"/>
      <c r="D185" s="260" t="s">
        <v>376</v>
      </c>
      <c r="E185" s="255"/>
      <c r="F185" s="256"/>
      <c r="G185" s="257"/>
      <c r="H185" s="257">
        <v>21.5</v>
      </c>
    </row>
    <row r="186" spans="1:8" x14ac:dyDescent="0.25">
      <c r="A186" s="254"/>
      <c r="B186" s="260"/>
      <c r="C186" s="254"/>
      <c r="D186" s="260" t="s">
        <v>303</v>
      </c>
      <c r="E186" s="255"/>
      <c r="F186" s="256"/>
      <c r="G186" s="257"/>
      <c r="H186" s="257"/>
    </row>
    <row r="187" spans="1:8" x14ac:dyDescent="0.25">
      <c r="A187" s="254"/>
      <c r="B187" s="260" t="s">
        <v>304</v>
      </c>
      <c r="C187" s="254" t="s">
        <v>305</v>
      </c>
      <c r="D187" s="260" t="s">
        <v>306</v>
      </c>
      <c r="E187" s="255" t="s">
        <v>21</v>
      </c>
      <c r="F187" s="256">
        <v>0.55000000000000004</v>
      </c>
      <c r="G187" s="257">
        <v>16.43</v>
      </c>
      <c r="H187" s="257">
        <v>9.0399999999999991</v>
      </c>
    </row>
    <row r="188" spans="1:8" x14ac:dyDescent="0.25">
      <c r="A188" s="254"/>
      <c r="B188" s="260" t="s">
        <v>304</v>
      </c>
      <c r="C188" s="254" t="s">
        <v>377</v>
      </c>
      <c r="D188" s="260" t="s">
        <v>378</v>
      </c>
      <c r="E188" s="255" t="s">
        <v>21</v>
      </c>
      <c r="F188" s="256">
        <v>0.55000000000000004</v>
      </c>
      <c r="G188" s="257">
        <v>18.760000000000002</v>
      </c>
      <c r="H188" s="257">
        <v>10.32</v>
      </c>
    </row>
    <row r="189" spans="1:8" x14ac:dyDescent="0.25">
      <c r="A189" s="254"/>
      <c r="B189" s="260"/>
      <c r="C189" s="254"/>
      <c r="D189" s="260" t="s">
        <v>307</v>
      </c>
      <c r="E189" s="255"/>
      <c r="F189" s="256"/>
      <c r="G189" s="257"/>
      <c r="H189" s="257">
        <v>19.36</v>
      </c>
    </row>
    <row r="190" spans="1:8" x14ac:dyDescent="0.25">
      <c r="A190" s="254"/>
      <c r="B190" s="260"/>
      <c r="C190" s="254"/>
      <c r="D190" s="260" t="s">
        <v>308</v>
      </c>
      <c r="E190" s="255"/>
      <c r="F190" s="256"/>
      <c r="G190" s="257"/>
      <c r="H190" s="257">
        <v>43.39</v>
      </c>
    </row>
    <row r="191" spans="1:8" x14ac:dyDescent="0.25">
      <c r="A191" s="254"/>
      <c r="B191" s="260"/>
      <c r="C191" s="254"/>
      <c r="D191" s="260" t="s">
        <v>309</v>
      </c>
      <c r="E191" s="255"/>
      <c r="F191" s="256">
        <v>0</v>
      </c>
      <c r="G191" s="257"/>
      <c r="H191" s="257">
        <v>0</v>
      </c>
    </row>
    <row r="192" spans="1:8" x14ac:dyDescent="0.25">
      <c r="A192" s="254"/>
      <c r="B192" s="260"/>
      <c r="C192" s="254"/>
      <c r="D192" s="260" t="s">
        <v>310</v>
      </c>
      <c r="E192" s="255"/>
      <c r="F192" s="256"/>
      <c r="G192" s="257"/>
      <c r="H192" s="257">
        <v>43.39</v>
      </c>
    </row>
    <row r="193" spans="1:8" x14ac:dyDescent="0.25">
      <c r="A193" s="254"/>
      <c r="B193" s="260"/>
      <c r="C193" s="254"/>
      <c r="D193" s="260" t="s">
        <v>311</v>
      </c>
      <c r="E193" s="255"/>
      <c r="F193" s="256"/>
      <c r="G193" s="257"/>
      <c r="H193" s="257">
        <v>43.39</v>
      </c>
    </row>
    <row r="194" spans="1:8" x14ac:dyDescent="0.25">
      <c r="A194" s="251"/>
      <c r="C194" s="251"/>
      <c r="E194" s="250"/>
      <c r="F194" s="252"/>
      <c r="G194" s="253"/>
      <c r="H194" s="253"/>
    </row>
    <row r="195" spans="1:8" x14ac:dyDescent="0.25">
      <c r="A195" s="251"/>
      <c r="C195" s="251"/>
      <c r="E195" s="250"/>
      <c r="F195" s="252"/>
      <c r="G195" s="253"/>
      <c r="H195" s="253"/>
    </row>
    <row r="196" spans="1:8" x14ac:dyDescent="0.25">
      <c r="A196" s="254" t="s">
        <v>293</v>
      </c>
      <c r="B196" s="260" t="s">
        <v>294</v>
      </c>
      <c r="C196" s="254"/>
      <c r="D196" s="260"/>
      <c r="E196" s="255"/>
      <c r="F196" s="256"/>
      <c r="G196" s="257"/>
      <c r="H196" s="257"/>
    </row>
    <row r="197" spans="1:8" x14ac:dyDescent="0.25">
      <c r="A197" s="254"/>
      <c r="B197" s="260"/>
      <c r="C197" s="254" t="s">
        <v>295</v>
      </c>
      <c r="D197" s="260" t="s">
        <v>1</v>
      </c>
      <c r="E197" s="255" t="s">
        <v>296</v>
      </c>
      <c r="F197" s="256" t="s">
        <v>297</v>
      </c>
      <c r="G197" s="257" t="s">
        <v>298</v>
      </c>
      <c r="H197" s="257" t="s">
        <v>299</v>
      </c>
    </row>
    <row r="198" spans="1:8" x14ac:dyDescent="0.25">
      <c r="A198" s="254"/>
      <c r="B198" s="260"/>
      <c r="C198" s="254"/>
      <c r="D198" s="260"/>
      <c r="E198" s="255"/>
      <c r="F198" s="256"/>
      <c r="G198" s="257"/>
      <c r="H198" s="257"/>
    </row>
    <row r="199" spans="1:8" ht="75" x14ac:dyDescent="0.25">
      <c r="A199" s="258" t="s">
        <v>300</v>
      </c>
      <c r="B199" s="261" t="s">
        <v>404</v>
      </c>
      <c r="C199" s="258"/>
      <c r="D199" s="261"/>
      <c r="E199" s="259" t="s">
        <v>11</v>
      </c>
      <c r="F199" s="256" t="s">
        <v>362</v>
      </c>
      <c r="G199" s="257"/>
      <c r="H199" s="257"/>
    </row>
    <row r="200" spans="1:8" x14ac:dyDescent="0.25">
      <c r="A200" s="254"/>
      <c r="B200" s="260">
        <v>0</v>
      </c>
      <c r="C200" s="254" t="s">
        <v>405</v>
      </c>
      <c r="D200" s="260" t="s">
        <v>406</v>
      </c>
      <c r="E200" s="255" t="s">
        <v>17</v>
      </c>
      <c r="F200" s="256">
        <v>0.55000000000000004</v>
      </c>
      <c r="G200" s="257">
        <v>2.93</v>
      </c>
      <c r="H200" s="257">
        <v>1.61</v>
      </c>
    </row>
    <row r="201" spans="1:8" x14ac:dyDescent="0.25">
      <c r="A201" s="254"/>
      <c r="B201" s="260">
        <v>0</v>
      </c>
      <c r="C201" s="254" t="s">
        <v>407</v>
      </c>
      <c r="D201" s="260" t="s">
        <v>408</v>
      </c>
      <c r="E201" s="255" t="s">
        <v>409</v>
      </c>
      <c r="F201" s="256">
        <v>4.3999999999999997E-2</v>
      </c>
      <c r="G201" s="257">
        <v>28.28</v>
      </c>
      <c r="H201" s="257">
        <v>1.24</v>
      </c>
    </row>
    <row r="202" spans="1:8" x14ac:dyDescent="0.25">
      <c r="A202" s="254"/>
      <c r="B202" s="260">
        <v>0</v>
      </c>
      <c r="C202" s="254" t="s">
        <v>410</v>
      </c>
      <c r="D202" s="260" t="s">
        <v>411</v>
      </c>
      <c r="E202" s="255" t="s">
        <v>409</v>
      </c>
      <c r="F202" s="256">
        <v>0.17599999999999999</v>
      </c>
      <c r="G202" s="257">
        <v>48.94</v>
      </c>
      <c r="H202" s="257">
        <v>8.61</v>
      </c>
    </row>
    <row r="203" spans="1:8" x14ac:dyDescent="0.25">
      <c r="A203" s="254"/>
      <c r="B203" s="260">
        <v>0</v>
      </c>
      <c r="C203" s="254" t="s">
        <v>412</v>
      </c>
      <c r="D203" s="260" t="s">
        <v>413</v>
      </c>
      <c r="E203" s="255" t="s">
        <v>409</v>
      </c>
      <c r="F203" s="256">
        <v>0.13200000000000001</v>
      </c>
      <c r="G203" s="257">
        <v>21.41</v>
      </c>
      <c r="H203" s="257">
        <v>2.83</v>
      </c>
    </row>
    <row r="204" spans="1:8" x14ac:dyDescent="0.25">
      <c r="A204" s="254"/>
      <c r="B204" s="260"/>
      <c r="C204" s="254"/>
      <c r="D204" s="260" t="s">
        <v>322</v>
      </c>
      <c r="E204" s="255"/>
      <c r="F204" s="256"/>
      <c r="G204" s="257"/>
      <c r="H204" s="257">
        <v>14.29</v>
      </c>
    </row>
    <row r="205" spans="1:8" x14ac:dyDescent="0.25">
      <c r="A205" s="254"/>
      <c r="B205" s="260"/>
      <c r="C205" s="254"/>
      <c r="D205" s="260" t="s">
        <v>303</v>
      </c>
      <c r="E205" s="255"/>
      <c r="F205" s="256"/>
      <c r="G205" s="257"/>
      <c r="H205" s="257"/>
    </row>
    <row r="206" spans="1:8" x14ac:dyDescent="0.25">
      <c r="A206" s="254"/>
      <c r="B206" s="260" t="s">
        <v>304</v>
      </c>
      <c r="C206" s="254" t="s">
        <v>414</v>
      </c>
      <c r="D206" s="260" t="s">
        <v>415</v>
      </c>
      <c r="E206" s="255" t="s">
        <v>21</v>
      </c>
      <c r="F206" s="256">
        <v>0.187</v>
      </c>
      <c r="G206" s="257">
        <v>20.93</v>
      </c>
      <c r="H206" s="257">
        <v>3.91</v>
      </c>
    </row>
    <row r="207" spans="1:8" x14ac:dyDescent="0.25">
      <c r="A207" s="254"/>
      <c r="B207" s="260" t="s">
        <v>304</v>
      </c>
      <c r="C207" s="254" t="s">
        <v>305</v>
      </c>
      <c r="D207" s="260" t="s">
        <v>306</v>
      </c>
      <c r="E207" s="255" t="s">
        <v>21</v>
      </c>
      <c r="F207" s="256">
        <v>6.9000000000000006E-2</v>
      </c>
      <c r="G207" s="257">
        <v>16.43</v>
      </c>
      <c r="H207" s="257">
        <v>1.1299999999999999</v>
      </c>
    </row>
    <row r="208" spans="1:8" x14ac:dyDescent="0.25">
      <c r="A208" s="254"/>
      <c r="B208" s="260"/>
      <c r="C208" s="254"/>
      <c r="D208" s="260" t="s">
        <v>307</v>
      </c>
      <c r="E208" s="255"/>
      <c r="F208" s="256"/>
      <c r="G208" s="257"/>
      <c r="H208" s="257">
        <v>5.04</v>
      </c>
    </row>
    <row r="209" spans="1:8" x14ac:dyDescent="0.25">
      <c r="A209" s="254"/>
      <c r="B209" s="260"/>
      <c r="C209" s="254"/>
      <c r="D209" s="260" t="s">
        <v>308</v>
      </c>
      <c r="E209" s="255"/>
      <c r="F209" s="256"/>
      <c r="G209" s="257"/>
      <c r="H209" s="257">
        <v>19.329999999999998</v>
      </c>
    </row>
    <row r="210" spans="1:8" x14ac:dyDescent="0.25">
      <c r="A210" s="254"/>
      <c r="B210" s="260"/>
      <c r="C210" s="254"/>
      <c r="D210" s="260" t="s">
        <v>309</v>
      </c>
      <c r="E210" s="255"/>
      <c r="F210" s="256">
        <v>0</v>
      </c>
      <c r="G210" s="257"/>
      <c r="H210" s="257">
        <v>0</v>
      </c>
    </row>
    <row r="211" spans="1:8" x14ac:dyDescent="0.25">
      <c r="A211" s="254"/>
      <c r="B211" s="260"/>
      <c r="C211" s="254"/>
      <c r="D211" s="260" t="s">
        <v>310</v>
      </c>
      <c r="E211" s="255"/>
      <c r="F211" s="256"/>
      <c r="G211" s="257"/>
      <c r="H211" s="257">
        <v>19.329999999999998</v>
      </c>
    </row>
    <row r="212" spans="1:8" x14ac:dyDescent="0.25">
      <c r="A212" s="254"/>
      <c r="B212" s="260"/>
      <c r="C212" s="254"/>
      <c r="D212" s="260" t="s">
        <v>311</v>
      </c>
      <c r="E212" s="255"/>
      <c r="F212" s="256"/>
      <c r="G212" s="257"/>
      <c r="H212" s="257">
        <v>19.329999999999998</v>
      </c>
    </row>
    <row r="213" spans="1:8" x14ac:dyDescent="0.25">
      <c r="A213" s="251"/>
      <c r="C213" s="251"/>
      <c r="E213" s="250"/>
      <c r="F213" s="252"/>
      <c r="G213" s="253"/>
      <c r="H213" s="253"/>
    </row>
    <row r="214" spans="1:8" x14ac:dyDescent="0.25">
      <c r="A214" s="251"/>
      <c r="C214" s="251"/>
      <c r="E214" s="250"/>
      <c r="F214" s="252"/>
      <c r="G214" s="253"/>
      <c r="H214" s="253"/>
    </row>
    <row r="215" spans="1:8" x14ac:dyDescent="0.25">
      <c r="A215" s="254" t="s">
        <v>293</v>
      </c>
      <c r="B215" s="260" t="s">
        <v>294</v>
      </c>
      <c r="C215" s="254"/>
      <c r="D215" s="260"/>
      <c r="E215" s="255"/>
      <c r="F215" s="256"/>
      <c r="G215" s="257"/>
      <c r="H215" s="257"/>
    </row>
    <row r="216" spans="1:8" x14ac:dyDescent="0.25">
      <c r="A216" s="254"/>
      <c r="B216" s="260"/>
      <c r="C216" s="254" t="s">
        <v>295</v>
      </c>
      <c r="D216" s="260" t="s">
        <v>1</v>
      </c>
      <c r="E216" s="255" t="s">
        <v>296</v>
      </c>
      <c r="F216" s="256" t="s">
        <v>297</v>
      </c>
      <c r="G216" s="257" t="s">
        <v>298</v>
      </c>
      <c r="H216" s="257" t="s">
        <v>299</v>
      </c>
    </row>
    <row r="217" spans="1:8" x14ac:dyDescent="0.25">
      <c r="A217" s="254"/>
      <c r="B217" s="260"/>
      <c r="C217" s="254"/>
      <c r="D217" s="260"/>
      <c r="E217" s="255"/>
      <c r="F217" s="256"/>
      <c r="G217" s="257"/>
      <c r="H217" s="257"/>
    </row>
    <row r="218" spans="1:8" ht="60" x14ac:dyDescent="0.25">
      <c r="A218" s="258" t="s">
        <v>300</v>
      </c>
      <c r="B218" s="261" t="s">
        <v>416</v>
      </c>
      <c r="C218" s="258"/>
      <c r="D218" s="261"/>
      <c r="E218" s="259" t="s">
        <v>49</v>
      </c>
      <c r="F218" s="256" t="s">
        <v>313</v>
      </c>
      <c r="G218" s="257"/>
      <c r="H218" s="257"/>
    </row>
    <row r="219" spans="1:8" x14ac:dyDescent="0.25">
      <c r="A219" s="254"/>
      <c r="B219" s="260">
        <v>0</v>
      </c>
      <c r="C219" s="254" t="s">
        <v>417</v>
      </c>
      <c r="D219" s="260" t="s">
        <v>418</v>
      </c>
      <c r="E219" s="255" t="s">
        <v>17</v>
      </c>
      <c r="F219" s="256">
        <v>5.0000000000000001E-3</v>
      </c>
      <c r="G219" s="257">
        <v>47.42</v>
      </c>
      <c r="H219" s="257">
        <v>0.24</v>
      </c>
    </row>
    <row r="220" spans="1:8" ht="30" x14ac:dyDescent="0.25">
      <c r="A220" s="254"/>
      <c r="B220" s="260">
        <v>0</v>
      </c>
      <c r="C220" s="254" t="s">
        <v>419</v>
      </c>
      <c r="D220" s="260" t="s">
        <v>420</v>
      </c>
      <c r="E220" s="255" t="s">
        <v>49</v>
      </c>
      <c r="F220" s="256">
        <v>1.04</v>
      </c>
      <c r="G220" s="257">
        <v>18</v>
      </c>
      <c r="H220" s="257">
        <v>18.72</v>
      </c>
    </row>
    <row r="221" spans="1:8" x14ac:dyDescent="0.25">
      <c r="A221" s="254"/>
      <c r="B221" s="260">
        <v>0</v>
      </c>
      <c r="C221" s="254" t="s">
        <v>421</v>
      </c>
      <c r="D221" s="260" t="s">
        <v>422</v>
      </c>
      <c r="E221" s="255" t="s">
        <v>17</v>
      </c>
      <c r="F221" s="256">
        <v>8.2000000000000007E-3</v>
      </c>
      <c r="G221" s="257">
        <v>41.18</v>
      </c>
      <c r="H221" s="257">
        <v>0.34</v>
      </c>
    </row>
    <row r="222" spans="1:8" x14ac:dyDescent="0.25">
      <c r="A222" s="254"/>
      <c r="B222" s="260">
        <v>0</v>
      </c>
      <c r="C222" s="254" t="s">
        <v>423</v>
      </c>
      <c r="D222" s="260" t="s">
        <v>424</v>
      </c>
      <c r="E222" s="255" t="s">
        <v>17</v>
      </c>
      <c r="F222" s="256">
        <v>2.3E-2</v>
      </c>
      <c r="G222" s="257">
        <v>1.56</v>
      </c>
      <c r="H222" s="257">
        <v>0.04</v>
      </c>
    </row>
    <row r="223" spans="1:8" x14ac:dyDescent="0.25">
      <c r="A223" s="254"/>
      <c r="B223" s="260"/>
      <c r="C223" s="254"/>
      <c r="D223" s="260" t="s">
        <v>322</v>
      </c>
      <c r="E223" s="255"/>
      <c r="F223" s="256"/>
      <c r="G223" s="257"/>
      <c r="H223" s="257">
        <v>19.339999999999996</v>
      </c>
    </row>
    <row r="224" spans="1:8" x14ac:dyDescent="0.25">
      <c r="A224" s="254"/>
      <c r="B224" s="260"/>
      <c r="C224" s="254"/>
      <c r="D224" s="260" t="s">
        <v>303</v>
      </c>
      <c r="E224" s="255"/>
      <c r="F224" s="256"/>
      <c r="G224" s="257"/>
      <c r="H224" s="257"/>
    </row>
    <row r="225" spans="1:8" ht="30" x14ac:dyDescent="0.25">
      <c r="A225" s="254"/>
      <c r="B225" s="260" t="s">
        <v>304</v>
      </c>
      <c r="C225" s="254" t="s">
        <v>425</v>
      </c>
      <c r="D225" s="260" t="s">
        <v>426</v>
      </c>
      <c r="E225" s="255" t="s">
        <v>21</v>
      </c>
      <c r="F225" s="256">
        <v>0.11</v>
      </c>
      <c r="G225" s="257">
        <v>17.07</v>
      </c>
      <c r="H225" s="257">
        <v>1.88</v>
      </c>
    </row>
    <row r="226" spans="1:8" ht="30" x14ac:dyDescent="0.25">
      <c r="A226" s="254"/>
      <c r="B226" s="260" t="s">
        <v>304</v>
      </c>
      <c r="C226" s="254" t="s">
        <v>427</v>
      </c>
      <c r="D226" s="260" t="s">
        <v>428</v>
      </c>
      <c r="E226" s="255" t="s">
        <v>21</v>
      </c>
      <c r="F226" s="256">
        <v>0.11</v>
      </c>
      <c r="G226" s="257">
        <v>20.97</v>
      </c>
      <c r="H226" s="257">
        <v>2.31</v>
      </c>
    </row>
    <row r="227" spans="1:8" x14ac:dyDescent="0.25">
      <c r="A227" s="254"/>
      <c r="B227" s="260"/>
      <c r="C227" s="254"/>
      <c r="D227" s="260" t="s">
        <v>307</v>
      </c>
      <c r="E227" s="255"/>
      <c r="F227" s="256"/>
      <c r="G227" s="257"/>
      <c r="H227" s="257">
        <v>4.1899999999999995</v>
      </c>
    </row>
    <row r="228" spans="1:8" x14ac:dyDescent="0.25">
      <c r="A228" s="254"/>
      <c r="B228" s="260"/>
      <c r="C228" s="254"/>
      <c r="D228" s="260" t="s">
        <v>308</v>
      </c>
      <c r="E228" s="255"/>
      <c r="F228" s="256"/>
      <c r="G228" s="257"/>
      <c r="H228" s="257">
        <v>23.529999999999994</v>
      </c>
    </row>
    <row r="229" spans="1:8" x14ac:dyDescent="0.25">
      <c r="A229" s="254"/>
      <c r="B229" s="260"/>
      <c r="C229" s="254"/>
      <c r="D229" s="260" t="s">
        <v>309</v>
      </c>
      <c r="E229" s="255"/>
      <c r="F229" s="256">
        <v>0</v>
      </c>
      <c r="G229" s="257"/>
      <c r="H229" s="257">
        <v>0</v>
      </c>
    </row>
    <row r="230" spans="1:8" x14ac:dyDescent="0.25">
      <c r="A230" s="254"/>
      <c r="B230" s="260"/>
      <c r="C230" s="254"/>
      <c r="D230" s="260" t="s">
        <v>310</v>
      </c>
      <c r="E230" s="255"/>
      <c r="F230" s="256"/>
      <c r="G230" s="257"/>
      <c r="H230" s="257">
        <v>23.529999999999994</v>
      </c>
    </row>
    <row r="231" spans="1:8" x14ac:dyDescent="0.25">
      <c r="A231" s="254"/>
      <c r="B231" s="260"/>
      <c r="C231" s="254"/>
      <c r="D231" s="260" t="s">
        <v>311</v>
      </c>
      <c r="E231" s="255"/>
      <c r="F231" s="256"/>
      <c r="G231" s="257"/>
      <c r="H231" s="257">
        <v>23.53</v>
      </c>
    </row>
    <row r="232" spans="1:8" x14ac:dyDescent="0.25">
      <c r="A232" s="251"/>
      <c r="C232" s="251"/>
      <c r="E232" s="250"/>
      <c r="F232" s="252"/>
      <c r="G232" s="253"/>
      <c r="H232" s="253"/>
    </row>
    <row r="233" spans="1:8" x14ac:dyDescent="0.25">
      <c r="A233" s="251"/>
      <c r="C233" s="251"/>
      <c r="E233" s="250"/>
      <c r="F233" s="252"/>
      <c r="G233" s="253"/>
      <c r="H233" s="253"/>
    </row>
    <row r="234" spans="1:8" x14ac:dyDescent="0.25">
      <c r="A234" s="254" t="s">
        <v>293</v>
      </c>
      <c r="B234" s="260" t="s">
        <v>294</v>
      </c>
      <c r="C234" s="254"/>
      <c r="D234" s="260"/>
      <c r="E234" s="255"/>
      <c r="F234" s="256"/>
      <c r="G234" s="257"/>
      <c r="H234" s="257"/>
    </row>
    <row r="235" spans="1:8" x14ac:dyDescent="0.25">
      <c r="A235" s="254"/>
      <c r="B235" s="260"/>
      <c r="C235" s="254" t="s">
        <v>295</v>
      </c>
      <c r="D235" s="260" t="s">
        <v>1</v>
      </c>
      <c r="E235" s="255" t="s">
        <v>296</v>
      </c>
      <c r="F235" s="256" t="s">
        <v>297</v>
      </c>
      <c r="G235" s="257" t="s">
        <v>298</v>
      </c>
      <c r="H235" s="257" t="s">
        <v>299</v>
      </c>
    </row>
    <row r="236" spans="1:8" x14ac:dyDescent="0.25">
      <c r="A236" s="254"/>
      <c r="B236" s="260"/>
      <c r="C236" s="254"/>
      <c r="D236" s="260"/>
      <c r="E236" s="255"/>
      <c r="F236" s="256"/>
      <c r="G236" s="257"/>
      <c r="H236" s="257"/>
    </row>
    <row r="237" spans="1:8" ht="75" x14ac:dyDescent="0.25">
      <c r="A237" s="258" t="s">
        <v>300</v>
      </c>
      <c r="B237" s="261" t="s">
        <v>429</v>
      </c>
      <c r="C237" s="258"/>
      <c r="D237" s="261"/>
      <c r="E237" s="259" t="s">
        <v>17</v>
      </c>
      <c r="F237" s="256" t="s">
        <v>313</v>
      </c>
      <c r="G237" s="257"/>
      <c r="H237" s="257"/>
    </row>
    <row r="238" spans="1:8" ht="30" x14ac:dyDescent="0.25">
      <c r="A238" s="254"/>
      <c r="B238" s="260">
        <v>0</v>
      </c>
      <c r="C238" s="254" t="s">
        <v>430</v>
      </c>
      <c r="D238" s="260" t="s">
        <v>431</v>
      </c>
      <c r="E238" s="255" t="s">
        <v>17</v>
      </c>
      <c r="F238" s="256">
        <v>1</v>
      </c>
      <c r="G238" s="257">
        <v>1.56</v>
      </c>
      <c r="H238" s="257">
        <v>1.56</v>
      </c>
    </row>
    <row r="239" spans="1:8" ht="45" x14ac:dyDescent="0.25">
      <c r="A239" s="254"/>
      <c r="B239" s="260">
        <v>0</v>
      </c>
      <c r="C239" s="254" t="s">
        <v>432</v>
      </c>
      <c r="D239" s="260" t="s">
        <v>433</v>
      </c>
      <c r="E239" s="255" t="s">
        <v>17</v>
      </c>
      <c r="F239" s="256">
        <v>4.5999999999999999E-2</v>
      </c>
      <c r="G239" s="257">
        <v>17.36</v>
      </c>
      <c r="H239" s="257">
        <v>0.8</v>
      </c>
    </row>
    <row r="240" spans="1:8" ht="30" x14ac:dyDescent="0.25">
      <c r="A240" s="254"/>
      <c r="B240" s="260">
        <v>0</v>
      </c>
      <c r="C240" s="254" t="s">
        <v>434</v>
      </c>
      <c r="D240" s="260" t="s">
        <v>435</v>
      </c>
      <c r="E240" s="255" t="s">
        <v>17</v>
      </c>
      <c r="F240" s="256">
        <v>1</v>
      </c>
      <c r="G240" s="257">
        <v>17.010000000000002</v>
      </c>
      <c r="H240" s="257">
        <v>17.010000000000002</v>
      </c>
    </row>
    <row r="241" spans="1:8" x14ac:dyDescent="0.25">
      <c r="A241" s="254"/>
      <c r="B241" s="260"/>
      <c r="C241" s="254"/>
      <c r="D241" s="260" t="s">
        <v>322</v>
      </c>
      <c r="E241" s="255"/>
      <c r="F241" s="256"/>
      <c r="G241" s="257"/>
      <c r="H241" s="257">
        <v>19.37</v>
      </c>
    </row>
    <row r="242" spans="1:8" x14ac:dyDescent="0.25">
      <c r="A242" s="254"/>
      <c r="B242" s="260"/>
      <c r="C242" s="254"/>
      <c r="D242" s="260" t="s">
        <v>303</v>
      </c>
      <c r="E242" s="255"/>
      <c r="F242" s="256"/>
      <c r="G242" s="257"/>
      <c r="H242" s="257"/>
    </row>
    <row r="243" spans="1:8" ht="30" x14ac:dyDescent="0.25">
      <c r="A243" s="254"/>
      <c r="B243" s="260" t="s">
        <v>304</v>
      </c>
      <c r="C243" s="254" t="s">
        <v>425</v>
      </c>
      <c r="D243" s="260" t="s">
        <v>426</v>
      </c>
      <c r="E243" s="255" t="s">
        <v>21</v>
      </c>
      <c r="F243" s="256">
        <v>0.1</v>
      </c>
      <c r="G243" s="257">
        <v>17.07</v>
      </c>
      <c r="H243" s="257">
        <v>1.71</v>
      </c>
    </row>
    <row r="244" spans="1:8" ht="30" x14ac:dyDescent="0.25">
      <c r="A244" s="254"/>
      <c r="B244" s="260" t="s">
        <v>304</v>
      </c>
      <c r="C244" s="254" t="s">
        <v>427</v>
      </c>
      <c r="D244" s="260" t="s">
        <v>428</v>
      </c>
      <c r="E244" s="255" t="s">
        <v>21</v>
      </c>
      <c r="F244" s="256">
        <v>0.1</v>
      </c>
      <c r="G244" s="257">
        <v>20.97</v>
      </c>
      <c r="H244" s="257">
        <v>2.1</v>
      </c>
    </row>
    <row r="245" spans="1:8" x14ac:dyDescent="0.25">
      <c r="A245" s="254"/>
      <c r="B245" s="260"/>
      <c r="C245" s="254"/>
      <c r="D245" s="260" t="s">
        <v>307</v>
      </c>
      <c r="E245" s="255"/>
      <c r="F245" s="256"/>
      <c r="G245" s="257"/>
      <c r="H245" s="257">
        <v>3.81</v>
      </c>
    </row>
    <row r="246" spans="1:8" x14ac:dyDescent="0.25">
      <c r="A246" s="254"/>
      <c r="B246" s="260"/>
      <c r="C246" s="254"/>
      <c r="D246" s="260" t="s">
        <v>308</v>
      </c>
      <c r="E246" s="255"/>
      <c r="F246" s="256"/>
      <c r="G246" s="257"/>
      <c r="H246" s="257">
        <v>23.180000000000003</v>
      </c>
    </row>
    <row r="247" spans="1:8" x14ac:dyDescent="0.25">
      <c r="A247" s="254"/>
      <c r="B247" s="260"/>
      <c r="C247" s="254"/>
      <c r="D247" s="260" t="s">
        <v>309</v>
      </c>
      <c r="E247" s="255"/>
      <c r="F247" s="256">
        <v>0</v>
      </c>
      <c r="G247" s="257"/>
      <c r="H247" s="257">
        <v>0</v>
      </c>
    </row>
    <row r="248" spans="1:8" x14ac:dyDescent="0.25">
      <c r="A248" s="254"/>
      <c r="B248" s="260"/>
      <c r="C248" s="254"/>
      <c r="D248" s="260" t="s">
        <v>310</v>
      </c>
      <c r="E248" s="255"/>
      <c r="F248" s="256"/>
      <c r="G248" s="257"/>
      <c r="H248" s="257">
        <v>23.180000000000003</v>
      </c>
    </row>
    <row r="249" spans="1:8" x14ac:dyDescent="0.25">
      <c r="A249" s="254"/>
      <c r="B249" s="260"/>
      <c r="C249" s="254"/>
      <c r="D249" s="260" t="s">
        <v>311</v>
      </c>
      <c r="E249" s="255"/>
      <c r="F249" s="256"/>
      <c r="G249" s="257"/>
      <c r="H249" s="257">
        <v>23.18</v>
      </c>
    </row>
    <row r="250" spans="1:8" x14ac:dyDescent="0.25">
      <c r="A250" s="251"/>
      <c r="C250" s="251"/>
      <c r="E250" s="250"/>
      <c r="F250" s="252"/>
      <c r="G250" s="253"/>
      <c r="H250" s="253"/>
    </row>
    <row r="251" spans="1:8" x14ac:dyDescent="0.25">
      <c r="A251" s="251"/>
      <c r="C251" s="251"/>
      <c r="E251" s="250"/>
      <c r="F251" s="252"/>
      <c r="G251" s="253"/>
      <c r="H251" s="253"/>
    </row>
    <row r="252" spans="1:8" x14ac:dyDescent="0.25">
      <c r="A252" s="254" t="s">
        <v>293</v>
      </c>
      <c r="B252" s="260" t="s">
        <v>294</v>
      </c>
      <c r="C252" s="254"/>
      <c r="D252" s="260"/>
      <c r="E252" s="255"/>
      <c r="F252" s="256"/>
      <c r="G252" s="257"/>
      <c r="H252" s="257"/>
    </row>
    <row r="253" spans="1:8" x14ac:dyDescent="0.25">
      <c r="A253" s="254"/>
      <c r="B253" s="260"/>
      <c r="C253" s="254" t="s">
        <v>295</v>
      </c>
      <c r="D253" s="260" t="s">
        <v>1</v>
      </c>
      <c r="E253" s="255" t="s">
        <v>296</v>
      </c>
      <c r="F253" s="256" t="s">
        <v>297</v>
      </c>
      <c r="G253" s="257" t="s">
        <v>298</v>
      </c>
      <c r="H253" s="257" t="s">
        <v>299</v>
      </c>
    </row>
    <row r="254" spans="1:8" x14ac:dyDescent="0.25">
      <c r="A254" s="254"/>
      <c r="B254" s="260"/>
      <c r="C254" s="254"/>
      <c r="D254" s="260"/>
      <c r="E254" s="255"/>
      <c r="F254" s="256"/>
      <c r="G254" s="257"/>
      <c r="H254" s="257"/>
    </row>
    <row r="255" spans="1:8" ht="75" x14ac:dyDescent="0.25">
      <c r="A255" s="258" t="s">
        <v>300</v>
      </c>
      <c r="B255" s="261" t="s">
        <v>436</v>
      </c>
      <c r="C255" s="258"/>
      <c r="D255" s="261"/>
      <c r="E255" s="259" t="s">
        <v>17</v>
      </c>
      <c r="F255" s="256" t="s">
        <v>313</v>
      </c>
      <c r="G255" s="257"/>
      <c r="H255" s="257"/>
    </row>
    <row r="256" spans="1:8" ht="30" x14ac:dyDescent="0.25">
      <c r="A256" s="254"/>
      <c r="B256" s="260">
        <v>0</v>
      </c>
      <c r="C256" s="254" t="s">
        <v>430</v>
      </c>
      <c r="D256" s="260" t="s">
        <v>431</v>
      </c>
      <c r="E256" s="255" t="s">
        <v>17</v>
      </c>
      <c r="F256" s="256">
        <v>1</v>
      </c>
      <c r="G256" s="257">
        <v>1.56</v>
      </c>
      <c r="H256" s="257">
        <v>1.56</v>
      </c>
    </row>
    <row r="257" spans="1:8" ht="45" x14ac:dyDescent="0.25">
      <c r="A257" s="254"/>
      <c r="B257" s="260">
        <v>0</v>
      </c>
      <c r="C257" s="254" t="s">
        <v>432</v>
      </c>
      <c r="D257" s="260" t="s">
        <v>433</v>
      </c>
      <c r="E257" s="255" t="s">
        <v>17</v>
      </c>
      <c r="F257" s="256">
        <v>4.5999999999999999E-2</v>
      </c>
      <c r="G257" s="257">
        <v>17.36</v>
      </c>
      <c r="H257" s="257">
        <v>0.8</v>
      </c>
    </row>
    <row r="258" spans="1:8" ht="30" x14ac:dyDescent="0.25">
      <c r="A258" s="254"/>
      <c r="B258" s="260">
        <v>0</v>
      </c>
      <c r="C258" s="254" t="s">
        <v>437</v>
      </c>
      <c r="D258" s="260" t="s">
        <v>438</v>
      </c>
      <c r="E258" s="255" t="s">
        <v>17</v>
      </c>
      <c r="F258" s="256">
        <v>1</v>
      </c>
      <c r="G258" s="257">
        <v>21.15</v>
      </c>
      <c r="H258" s="257">
        <v>21.15</v>
      </c>
    </row>
    <row r="259" spans="1:8" x14ac:dyDescent="0.25">
      <c r="A259" s="254"/>
      <c r="B259" s="260"/>
      <c r="C259" s="254"/>
      <c r="D259" s="260" t="s">
        <v>322</v>
      </c>
      <c r="E259" s="255"/>
      <c r="F259" s="256"/>
      <c r="G259" s="257"/>
      <c r="H259" s="257">
        <v>23.509999999999998</v>
      </c>
    </row>
    <row r="260" spans="1:8" x14ac:dyDescent="0.25">
      <c r="A260" s="254"/>
      <c r="B260" s="260"/>
      <c r="C260" s="254"/>
      <c r="D260" s="260" t="s">
        <v>303</v>
      </c>
      <c r="E260" s="255"/>
      <c r="F260" s="256"/>
      <c r="G260" s="257"/>
      <c r="H260" s="257"/>
    </row>
    <row r="261" spans="1:8" ht="30" x14ac:dyDescent="0.25">
      <c r="A261" s="254"/>
      <c r="B261" s="260" t="s">
        <v>304</v>
      </c>
      <c r="C261" s="254" t="s">
        <v>425</v>
      </c>
      <c r="D261" s="260" t="s">
        <v>426</v>
      </c>
      <c r="E261" s="255" t="s">
        <v>21</v>
      </c>
      <c r="F261" s="256">
        <v>0.1</v>
      </c>
      <c r="G261" s="257">
        <v>17.07</v>
      </c>
      <c r="H261" s="257">
        <v>1.71</v>
      </c>
    </row>
    <row r="262" spans="1:8" ht="30" x14ac:dyDescent="0.25">
      <c r="A262" s="254"/>
      <c r="B262" s="260" t="s">
        <v>304</v>
      </c>
      <c r="C262" s="254" t="s">
        <v>427</v>
      </c>
      <c r="D262" s="260" t="s">
        <v>428</v>
      </c>
      <c r="E262" s="255" t="s">
        <v>21</v>
      </c>
      <c r="F262" s="256">
        <v>0.1</v>
      </c>
      <c r="G262" s="257">
        <v>20.97</v>
      </c>
      <c r="H262" s="257">
        <v>2.1</v>
      </c>
    </row>
    <row r="263" spans="1:8" x14ac:dyDescent="0.25">
      <c r="A263" s="254"/>
      <c r="B263" s="260"/>
      <c r="C263" s="254"/>
      <c r="D263" s="260" t="s">
        <v>307</v>
      </c>
      <c r="E263" s="255"/>
      <c r="F263" s="256"/>
      <c r="G263" s="257"/>
      <c r="H263" s="257">
        <v>3.81</v>
      </c>
    </row>
    <row r="264" spans="1:8" x14ac:dyDescent="0.25">
      <c r="A264" s="254"/>
      <c r="B264" s="260"/>
      <c r="C264" s="254"/>
      <c r="D264" s="260" t="s">
        <v>308</v>
      </c>
      <c r="E264" s="255"/>
      <c r="F264" s="256"/>
      <c r="G264" s="257"/>
      <c r="H264" s="257">
        <v>27.32</v>
      </c>
    </row>
    <row r="265" spans="1:8" x14ac:dyDescent="0.25">
      <c r="A265" s="254"/>
      <c r="B265" s="260"/>
      <c r="C265" s="254"/>
      <c r="D265" s="260" t="s">
        <v>309</v>
      </c>
      <c r="E265" s="255"/>
      <c r="F265" s="256">
        <v>0</v>
      </c>
      <c r="G265" s="257"/>
      <c r="H265" s="257">
        <v>0</v>
      </c>
    </row>
    <row r="266" spans="1:8" x14ac:dyDescent="0.25">
      <c r="A266" s="254"/>
      <c r="B266" s="260"/>
      <c r="C266" s="254"/>
      <c r="D266" s="260" t="s">
        <v>310</v>
      </c>
      <c r="E266" s="255"/>
      <c r="F266" s="256"/>
      <c r="G266" s="257"/>
      <c r="H266" s="257">
        <v>27.32</v>
      </c>
    </row>
    <row r="267" spans="1:8" x14ac:dyDescent="0.25">
      <c r="A267" s="254"/>
      <c r="B267" s="260"/>
      <c r="C267" s="254"/>
      <c r="D267" s="260" t="s">
        <v>311</v>
      </c>
      <c r="E267" s="255"/>
      <c r="F267" s="256"/>
      <c r="G267" s="257"/>
      <c r="H267" s="257">
        <v>27.32</v>
      </c>
    </row>
    <row r="268" spans="1:8" x14ac:dyDescent="0.25">
      <c r="A268" s="251"/>
      <c r="C268" s="251"/>
      <c r="E268" s="250"/>
      <c r="F268" s="252"/>
      <c r="G268" s="253"/>
      <c r="H268" s="253"/>
    </row>
    <row r="269" spans="1:8" x14ac:dyDescent="0.25">
      <c r="A269" s="251"/>
      <c r="C269" s="251"/>
      <c r="E269" s="250"/>
      <c r="F269" s="252"/>
      <c r="G269" s="253"/>
      <c r="H269" s="253"/>
    </row>
    <row r="270" spans="1:8" x14ac:dyDescent="0.25">
      <c r="A270" s="254" t="s">
        <v>293</v>
      </c>
      <c r="B270" s="260" t="s">
        <v>294</v>
      </c>
      <c r="C270" s="254"/>
      <c r="D270" s="260"/>
      <c r="E270" s="255"/>
      <c r="F270" s="256"/>
      <c r="G270" s="257"/>
      <c r="H270" s="257"/>
    </row>
    <row r="271" spans="1:8" x14ac:dyDescent="0.25">
      <c r="A271" s="254"/>
      <c r="B271" s="260"/>
      <c r="C271" s="254" t="s">
        <v>295</v>
      </c>
      <c r="D271" s="260" t="s">
        <v>1</v>
      </c>
      <c r="E271" s="255" t="s">
        <v>296</v>
      </c>
      <c r="F271" s="256" t="s">
        <v>297</v>
      </c>
      <c r="G271" s="257" t="s">
        <v>298</v>
      </c>
      <c r="H271" s="257" t="s">
        <v>299</v>
      </c>
    </row>
    <row r="272" spans="1:8" x14ac:dyDescent="0.25">
      <c r="A272" s="254"/>
      <c r="B272" s="260"/>
      <c r="C272" s="254"/>
      <c r="D272" s="260"/>
      <c r="E272" s="255"/>
      <c r="F272" s="256"/>
      <c r="G272" s="257"/>
      <c r="H272" s="257"/>
    </row>
    <row r="273" spans="1:8" ht="45" x14ac:dyDescent="0.25">
      <c r="A273" s="258" t="s">
        <v>300</v>
      </c>
      <c r="B273" s="261" t="s">
        <v>439</v>
      </c>
      <c r="C273" s="258"/>
      <c r="D273" s="261"/>
      <c r="E273" s="259" t="s">
        <v>11</v>
      </c>
      <c r="F273" s="256" t="s">
        <v>313</v>
      </c>
      <c r="G273" s="257"/>
      <c r="H273" s="257"/>
    </row>
    <row r="274" spans="1:8" ht="45" x14ac:dyDescent="0.25">
      <c r="A274" s="254"/>
      <c r="B274" s="260">
        <v>0</v>
      </c>
      <c r="C274" s="254" t="s">
        <v>440</v>
      </c>
      <c r="D274" s="260" t="s">
        <v>441</v>
      </c>
      <c r="E274" s="255" t="s">
        <v>442</v>
      </c>
      <c r="F274" s="256">
        <v>1.03</v>
      </c>
      <c r="G274" s="257">
        <v>3.66</v>
      </c>
      <c r="H274" s="257">
        <v>3.77</v>
      </c>
    </row>
    <row r="275" spans="1:8" x14ac:dyDescent="0.25">
      <c r="A275" s="254"/>
      <c r="B275" s="260"/>
      <c r="C275" s="254"/>
      <c r="D275" s="260" t="s">
        <v>322</v>
      </c>
      <c r="E275" s="255"/>
      <c r="F275" s="256"/>
      <c r="G275" s="257"/>
      <c r="H275" s="257">
        <v>3.77</v>
      </c>
    </row>
    <row r="276" spans="1:8" x14ac:dyDescent="0.25">
      <c r="A276" s="254"/>
      <c r="B276" s="260"/>
      <c r="C276" s="254"/>
      <c r="D276" s="260" t="s">
        <v>303</v>
      </c>
      <c r="E276" s="255"/>
      <c r="F276" s="256"/>
      <c r="G276" s="257"/>
      <c r="H276" s="257"/>
    </row>
    <row r="277" spans="1:8" x14ac:dyDescent="0.25">
      <c r="A277" s="254"/>
      <c r="B277" s="260" t="s">
        <v>304</v>
      </c>
      <c r="C277" s="254" t="s">
        <v>323</v>
      </c>
      <c r="D277" s="260" t="s">
        <v>324</v>
      </c>
      <c r="E277" s="255" t="s">
        <v>21</v>
      </c>
      <c r="F277" s="256">
        <v>0.08</v>
      </c>
      <c r="G277" s="257">
        <v>20.89</v>
      </c>
      <c r="H277" s="257">
        <v>1.67</v>
      </c>
    </row>
    <row r="278" spans="1:8" x14ac:dyDescent="0.25">
      <c r="A278" s="254"/>
      <c r="B278" s="260" t="s">
        <v>304</v>
      </c>
      <c r="C278" s="254" t="s">
        <v>305</v>
      </c>
      <c r="D278" s="260" t="s">
        <v>306</v>
      </c>
      <c r="E278" s="255" t="s">
        <v>21</v>
      </c>
      <c r="F278" s="256">
        <v>0.16</v>
      </c>
      <c r="G278" s="257">
        <v>16.43</v>
      </c>
      <c r="H278" s="257">
        <v>2.63</v>
      </c>
    </row>
    <row r="279" spans="1:8" x14ac:dyDescent="0.25">
      <c r="A279" s="254"/>
      <c r="B279" s="260"/>
      <c r="C279" s="254"/>
      <c r="D279" s="260" t="s">
        <v>307</v>
      </c>
      <c r="E279" s="255"/>
      <c r="F279" s="256"/>
      <c r="G279" s="257"/>
      <c r="H279" s="257">
        <v>4.3</v>
      </c>
    </row>
    <row r="280" spans="1:8" x14ac:dyDescent="0.25">
      <c r="A280" s="254"/>
      <c r="B280" s="260"/>
      <c r="C280" s="254"/>
      <c r="D280" s="260" t="s">
        <v>308</v>
      </c>
      <c r="E280" s="255"/>
      <c r="F280" s="256"/>
      <c r="G280" s="257"/>
      <c r="H280" s="257">
        <v>8.07</v>
      </c>
    </row>
    <row r="281" spans="1:8" x14ac:dyDescent="0.25">
      <c r="A281" s="254"/>
      <c r="B281" s="260"/>
      <c r="C281" s="254"/>
      <c r="D281" s="260" t="s">
        <v>309</v>
      </c>
      <c r="E281" s="255"/>
      <c r="F281" s="256">
        <v>0</v>
      </c>
      <c r="G281" s="257"/>
      <c r="H281" s="257">
        <v>0</v>
      </c>
    </row>
    <row r="282" spans="1:8" x14ac:dyDescent="0.25">
      <c r="A282" s="254"/>
      <c r="B282" s="260"/>
      <c r="C282" s="254"/>
      <c r="D282" s="260" t="s">
        <v>310</v>
      </c>
      <c r="E282" s="255"/>
      <c r="F282" s="256"/>
      <c r="G282" s="257"/>
      <c r="H282" s="257">
        <v>8.07</v>
      </c>
    </row>
    <row r="283" spans="1:8" x14ac:dyDescent="0.25">
      <c r="A283" s="254"/>
      <c r="B283" s="260"/>
      <c r="C283" s="254"/>
      <c r="D283" s="260" t="s">
        <v>311</v>
      </c>
      <c r="E283" s="255"/>
      <c r="F283" s="256"/>
      <c r="G283" s="257"/>
      <c r="H283" s="257">
        <v>8.07</v>
      </c>
    </row>
    <row r="284" spans="1:8" x14ac:dyDescent="0.25">
      <c r="A284" s="251"/>
      <c r="C284" s="251"/>
      <c r="E284" s="250"/>
      <c r="F284" s="252"/>
      <c r="G284" s="253"/>
      <c r="H284" s="253"/>
    </row>
    <row r="285" spans="1:8" x14ac:dyDescent="0.25">
      <c r="A285" s="251"/>
      <c r="C285" s="251"/>
      <c r="E285" s="250"/>
      <c r="F285" s="252"/>
      <c r="G285" s="253"/>
      <c r="H285" s="253"/>
    </row>
    <row r="286" spans="1:8" x14ac:dyDescent="0.25">
      <c r="A286" s="254" t="s">
        <v>293</v>
      </c>
      <c r="B286" s="260" t="s">
        <v>294</v>
      </c>
      <c r="C286" s="254"/>
      <c r="D286" s="260"/>
      <c r="E286" s="255"/>
      <c r="F286" s="256"/>
      <c r="G286" s="257"/>
      <c r="H286" s="257"/>
    </row>
    <row r="287" spans="1:8" x14ac:dyDescent="0.25">
      <c r="A287" s="254"/>
      <c r="B287" s="260"/>
      <c r="C287" s="254" t="s">
        <v>295</v>
      </c>
      <c r="D287" s="260" t="s">
        <v>1</v>
      </c>
      <c r="E287" s="255" t="s">
        <v>296</v>
      </c>
      <c r="F287" s="256" t="s">
        <v>297</v>
      </c>
      <c r="G287" s="257" t="s">
        <v>298</v>
      </c>
      <c r="H287" s="257" t="s">
        <v>299</v>
      </c>
    </row>
    <row r="288" spans="1:8" x14ac:dyDescent="0.25">
      <c r="A288" s="254"/>
      <c r="B288" s="260"/>
      <c r="C288" s="254"/>
      <c r="D288" s="260"/>
      <c r="E288" s="255"/>
      <c r="F288" s="256"/>
      <c r="G288" s="257"/>
      <c r="H288" s="257"/>
    </row>
    <row r="289" spans="1:8" ht="45" x14ac:dyDescent="0.25">
      <c r="A289" s="258" t="s">
        <v>300</v>
      </c>
      <c r="B289" s="261" t="s">
        <v>443</v>
      </c>
      <c r="C289" s="258"/>
      <c r="D289" s="261"/>
      <c r="E289" s="259" t="s">
        <v>17</v>
      </c>
      <c r="F289" s="256" t="s">
        <v>444</v>
      </c>
      <c r="G289" s="257"/>
      <c r="H289" s="257"/>
    </row>
    <row r="290" spans="1:8" ht="30" x14ac:dyDescent="0.25">
      <c r="A290" s="254"/>
      <c r="B290" s="260">
        <v>2</v>
      </c>
      <c r="C290" s="254" t="s">
        <v>445</v>
      </c>
      <c r="D290" s="260" t="s">
        <v>446</v>
      </c>
      <c r="E290" s="255" t="s">
        <v>17</v>
      </c>
      <c r="F290" s="256">
        <v>1</v>
      </c>
      <c r="G290" s="257">
        <v>0.41</v>
      </c>
      <c r="H290" s="257">
        <v>0.41</v>
      </c>
    </row>
    <row r="291" spans="1:8" x14ac:dyDescent="0.25">
      <c r="A291" s="254"/>
      <c r="B291" s="260"/>
      <c r="C291" s="254"/>
      <c r="D291" s="260" t="s">
        <v>376</v>
      </c>
      <c r="E291" s="255"/>
      <c r="F291" s="256"/>
      <c r="G291" s="257"/>
      <c r="H291" s="257">
        <v>0.41</v>
      </c>
    </row>
    <row r="292" spans="1:8" x14ac:dyDescent="0.25">
      <c r="A292" s="254"/>
      <c r="B292" s="260"/>
      <c r="C292" s="254"/>
      <c r="D292" s="260" t="s">
        <v>303</v>
      </c>
      <c r="E292" s="255"/>
      <c r="F292" s="256"/>
      <c r="G292" s="257"/>
      <c r="H292" s="257"/>
    </row>
    <row r="293" spans="1:8" x14ac:dyDescent="0.25">
      <c r="A293" s="254"/>
      <c r="B293" s="260" t="s">
        <v>304</v>
      </c>
      <c r="C293" s="254" t="s">
        <v>305</v>
      </c>
      <c r="D293" s="260" t="s">
        <v>306</v>
      </c>
      <c r="E293" s="255" t="s">
        <v>21</v>
      </c>
      <c r="F293" s="256">
        <v>0.03</v>
      </c>
      <c r="G293" s="257">
        <v>16.43</v>
      </c>
      <c r="H293" s="257">
        <v>0.49</v>
      </c>
    </row>
    <row r="294" spans="1:8" x14ac:dyDescent="0.25">
      <c r="A294" s="254"/>
      <c r="B294" s="260" t="s">
        <v>304</v>
      </c>
      <c r="C294" s="254" t="s">
        <v>377</v>
      </c>
      <c r="D294" s="260" t="s">
        <v>378</v>
      </c>
      <c r="E294" s="255" t="s">
        <v>21</v>
      </c>
      <c r="F294" s="256">
        <v>0.02</v>
      </c>
      <c r="G294" s="257">
        <v>18.760000000000002</v>
      </c>
      <c r="H294" s="257">
        <v>0.38</v>
      </c>
    </row>
    <row r="295" spans="1:8" x14ac:dyDescent="0.25">
      <c r="A295" s="254"/>
      <c r="B295" s="260"/>
      <c r="C295" s="254"/>
      <c r="D295" s="260" t="s">
        <v>307</v>
      </c>
      <c r="E295" s="255"/>
      <c r="F295" s="256"/>
      <c r="G295" s="257"/>
      <c r="H295" s="257">
        <v>0.87</v>
      </c>
    </row>
    <row r="296" spans="1:8" x14ac:dyDescent="0.25">
      <c r="A296" s="254"/>
      <c r="B296" s="260"/>
      <c r="C296" s="254"/>
      <c r="D296" s="260" t="s">
        <v>308</v>
      </c>
      <c r="E296" s="255"/>
      <c r="F296" s="256"/>
      <c r="G296" s="257"/>
      <c r="H296" s="257">
        <v>1.2799999999999998</v>
      </c>
    </row>
    <row r="297" spans="1:8" x14ac:dyDescent="0.25">
      <c r="A297" s="254"/>
      <c r="B297" s="260"/>
      <c r="C297" s="254"/>
      <c r="D297" s="260" t="s">
        <v>309</v>
      </c>
      <c r="E297" s="255"/>
      <c r="F297" s="256">
        <v>0</v>
      </c>
      <c r="G297" s="257"/>
      <c r="H297" s="257">
        <v>0</v>
      </c>
    </row>
    <row r="298" spans="1:8" x14ac:dyDescent="0.25">
      <c r="A298" s="254"/>
      <c r="B298" s="260"/>
      <c r="C298" s="254"/>
      <c r="D298" s="260" t="s">
        <v>310</v>
      </c>
      <c r="E298" s="255"/>
      <c r="F298" s="256"/>
      <c r="G298" s="257"/>
      <c r="H298" s="257">
        <v>1.2799999999999998</v>
      </c>
    </row>
    <row r="299" spans="1:8" x14ac:dyDescent="0.25">
      <c r="A299" s="254"/>
      <c r="B299" s="260"/>
      <c r="C299" s="254"/>
      <c r="D299" s="260" t="s">
        <v>311</v>
      </c>
      <c r="E299" s="255"/>
      <c r="F299" s="256"/>
      <c r="G299" s="257"/>
      <c r="H299" s="257">
        <v>1.28</v>
      </c>
    </row>
    <row r="300" spans="1:8" x14ac:dyDescent="0.25">
      <c r="A300" s="251"/>
      <c r="C300" s="251"/>
      <c r="E300" s="250"/>
      <c r="F300" s="252"/>
      <c r="G300" s="253"/>
      <c r="H300" s="253"/>
    </row>
    <row r="301" spans="1:8" x14ac:dyDescent="0.25">
      <c r="A301" s="251"/>
      <c r="C301" s="251"/>
      <c r="E301" s="250"/>
      <c r="F301" s="252"/>
      <c r="G301" s="253"/>
      <c r="H301" s="253"/>
    </row>
    <row r="302" spans="1:8" x14ac:dyDescent="0.25">
      <c r="A302" s="254" t="s">
        <v>293</v>
      </c>
      <c r="B302" s="260" t="s">
        <v>294</v>
      </c>
      <c r="C302" s="254"/>
      <c r="D302" s="260"/>
      <c r="E302" s="255"/>
      <c r="F302" s="256"/>
      <c r="G302" s="257"/>
      <c r="H302" s="257"/>
    </row>
    <row r="303" spans="1:8" x14ac:dyDescent="0.25">
      <c r="A303" s="254"/>
      <c r="B303" s="260"/>
      <c r="C303" s="254" t="s">
        <v>295</v>
      </c>
      <c r="D303" s="260" t="s">
        <v>1</v>
      </c>
      <c r="E303" s="255" t="s">
        <v>296</v>
      </c>
      <c r="F303" s="256" t="s">
        <v>297</v>
      </c>
      <c r="G303" s="257" t="s">
        <v>298</v>
      </c>
      <c r="H303" s="257" t="s">
        <v>299</v>
      </c>
    </row>
    <row r="304" spans="1:8" x14ac:dyDescent="0.25">
      <c r="A304" s="254"/>
      <c r="B304" s="260"/>
      <c r="C304" s="254"/>
      <c r="D304" s="260"/>
      <c r="E304" s="255"/>
      <c r="F304" s="256"/>
      <c r="G304" s="257"/>
      <c r="H304" s="257"/>
    </row>
    <row r="305" spans="1:8" ht="45" x14ac:dyDescent="0.25">
      <c r="A305" s="258" t="s">
        <v>300</v>
      </c>
      <c r="B305" s="261" t="s">
        <v>447</v>
      </c>
      <c r="C305" s="258"/>
      <c r="D305" s="261"/>
      <c r="E305" s="259" t="s">
        <v>17</v>
      </c>
      <c r="F305" s="256" t="s">
        <v>444</v>
      </c>
      <c r="G305" s="257"/>
      <c r="H305" s="257"/>
    </row>
    <row r="306" spans="1:8" ht="30" x14ac:dyDescent="0.25">
      <c r="A306" s="254"/>
      <c r="B306" s="260">
        <v>2</v>
      </c>
      <c r="C306" s="254" t="s">
        <v>448</v>
      </c>
      <c r="D306" s="260" t="s">
        <v>449</v>
      </c>
      <c r="E306" s="255" t="s">
        <v>17</v>
      </c>
      <c r="F306" s="256">
        <v>1</v>
      </c>
      <c r="G306" s="257">
        <v>0.28999999999999998</v>
      </c>
      <c r="H306" s="257">
        <v>0.28999999999999998</v>
      </c>
    </row>
    <row r="307" spans="1:8" x14ac:dyDescent="0.25">
      <c r="A307" s="254"/>
      <c r="B307" s="260"/>
      <c r="C307" s="254"/>
      <c r="D307" s="260" t="s">
        <v>376</v>
      </c>
      <c r="E307" s="255"/>
      <c r="F307" s="256"/>
      <c r="G307" s="257"/>
      <c r="H307" s="257">
        <v>0.28999999999999998</v>
      </c>
    </row>
    <row r="308" spans="1:8" x14ac:dyDescent="0.25">
      <c r="A308" s="254"/>
      <c r="B308" s="260"/>
      <c r="C308" s="254"/>
      <c r="D308" s="260" t="s">
        <v>303</v>
      </c>
      <c r="E308" s="255"/>
      <c r="F308" s="256"/>
      <c r="G308" s="257"/>
      <c r="H308" s="257"/>
    </row>
    <row r="309" spans="1:8" x14ac:dyDescent="0.25">
      <c r="A309" s="254"/>
      <c r="B309" s="260" t="s">
        <v>304</v>
      </c>
      <c r="C309" s="254" t="s">
        <v>305</v>
      </c>
      <c r="D309" s="260" t="s">
        <v>306</v>
      </c>
      <c r="E309" s="255" t="s">
        <v>21</v>
      </c>
      <c r="F309" s="256">
        <v>0.03</v>
      </c>
      <c r="G309" s="257">
        <v>16.43</v>
      </c>
      <c r="H309" s="257">
        <v>0.49</v>
      </c>
    </row>
    <row r="310" spans="1:8" x14ac:dyDescent="0.25">
      <c r="A310" s="254"/>
      <c r="B310" s="260" t="s">
        <v>304</v>
      </c>
      <c r="C310" s="254" t="s">
        <v>377</v>
      </c>
      <c r="D310" s="260" t="s">
        <v>378</v>
      </c>
      <c r="E310" s="255" t="s">
        <v>21</v>
      </c>
      <c r="F310" s="256">
        <v>0.02</v>
      </c>
      <c r="G310" s="257">
        <v>18.760000000000002</v>
      </c>
      <c r="H310" s="257">
        <v>0.38</v>
      </c>
    </row>
    <row r="311" spans="1:8" x14ac:dyDescent="0.25">
      <c r="A311" s="254"/>
      <c r="B311" s="260"/>
      <c r="C311" s="254"/>
      <c r="D311" s="260" t="s">
        <v>307</v>
      </c>
      <c r="E311" s="255"/>
      <c r="F311" s="256"/>
      <c r="G311" s="257"/>
      <c r="H311" s="257">
        <v>0.87</v>
      </c>
    </row>
    <row r="312" spans="1:8" x14ac:dyDescent="0.25">
      <c r="A312" s="254"/>
      <c r="B312" s="260"/>
      <c r="C312" s="254"/>
      <c r="D312" s="260" t="s">
        <v>308</v>
      </c>
      <c r="E312" s="255"/>
      <c r="F312" s="256"/>
      <c r="G312" s="257"/>
      <c r="H312" s="257">
        <v>1.1600000000000001</v>
      </c>
    </row>
    <row r="313" spans="1:8" x14ac:dyDescent="0.25">
      <c r="A313" s="254"/>
      <c r="B313" s="260"/>
      <c r="C313" s="254"/>
      <c r="D313" s="260" t="s">
        <v>309</v>
      </c>
      <c r="E313" s="255"/>
      <c r="F313" s="256">
        <v>0</v>
      </c>
      <c r="G313" s="257"/>
      <c r="H313" s="257">
        <v>0</v>
      </c>
    </row>
    <row r="314" spans="1:8" x14ac:dyDescent="0.25">
      <c r="A314" s="254"/>
      <c r="B314" s="260"/>
      <c r="C314" s="254"/>
      <c r="D314" s="260" t="s">
        <v>310</v>
      </c>
      <c r="E314" s="255"/>
      <c r="F314" s="256"/>
      <c r="G314" s="257"/>
      <c r="H314" s="257">
        <v>1.1600000000000001</v>
      </c>
    </row>
    <row r="315" spans="1:8" x14ac:dyDescent="0.25">
      <c r="A315" s="254"/>
      <c r="B315" s="260"/>
      <c r="C315" s="254"/>
      <c r="D315" s="260" t="s">
        <v>311</v>
      </c>
      <c r="E315" s="255"/>
      <c r="F315" s="256"/>
      <c r="G315" s="257"/>
      <c r="H315" s="257">
        <v>1.1599999999999999</v>
      </c>
    </row>
    <row r="316" spans="1:8" x14ac:dyDescent="0.25">
      <c r="A316" s="251"/>
      <c r="C316" s="251"/>
      <c r="E316" s="250"/>
      <c r="F316" s="252"/>
      <c r="G316" s="253"/>
      <c r="H316" s="253"/>
    </row>
    <row r="317" spans="1:8" x14ac:dyDescent="0.25">
      <c r="A317" s="251"/>
      <c r="C317" s="251"/>
      <c r="E317" s="250"/>
      <c r="F317" s="252"/>
      <c r="G317" s="253"/>
      <c r="H317" s="253"/>
    </row>
    <row r="318" spans="1:8" x14ac:dyDescent="0.25">
      <c r="A318" s="254" t="s">
        <v>293</v>
      </c>
      <c r="B318" s="260" t="s">
        <v>294</v>
      </c>
      <c r="C318" s="254"/>
      <c r="D318" s="260"/>
      <c r="E318" s="255"/>
      <c r="F318" s="256"/>
      <c r="G318" s="257"/>
      <c r="H318" s="257"/>
    </row>
    <row r="319" spans="1:8" x14ac:dyDescent="0.25">
      <c r="A319" s="254"/>
      <c r="B319" s="260"/>
      <c r="C319" s="254" t="s">
        <v>295</v>
      </c>
      <c r="D319" s="260" t="s">
        <v>1</v>
      </c>
      <c r="E319" s="255" t="s">
        <v>296</v>
      </c>
      <c r="F319" s="256" t="s">
        <v>297</v>
      </c>
      <c r="G319" s="257" t="s">
        <v>298</v>
      </c>
      <c r="H319" s="257" t="s">
        <v>299</v>
      </c>
    </row>
    <row r="320" spans="1:8" x14ac:dyDescent="0.25">
      <c r="A320" s="254"/>
      <c r="B320" s="260"/>
      <c r="C320" s="254"/>
      <c r="D320" s="260"/>
      <c r="E320" s="255"/>
      <c r="F320" s="256"/>
      <c r="G320" s="257"/>
      <c r="H320" s="257"/>
    </row>
    <row r="321" spans="1:8" x14ac:dyDescent="0.25">
      <c r="A321" s="258" t="s">
        <v>300</v>
      </c>
      <c r="B321" s="261" t="s">
        <v>450</v>
      </c>
      <c r="C321" s="258"/>
      <c r="D321" s="261"/>
      <c r="E321" s="259" t="s">
        <v>11</v>
      </c>
      <c r="F321" s="256" t="s">
        <v>313</v>
      </c>
      <c r="G321" s="257"/>
      <c r="H321" s="257"/>
    </row>
    <row r="322" spans="1:8" x14ac:dyDescent="0.25">
      <c r="A322" s="254"/>
      <c r="B322" s="260"/>
      <c r="C322" s="254"/>
      <c r="D322" s="260" t="s">
        <v>303</v>
      </c>
      <c r="E322" s="255"/>
      <c r="F322" s="256"/>
      <c r="G322" s="257"/>
      <c r="H322" s="257"/>
    </row>
    <row r="323" spans="1:8" x14ac:dyDescent="0.25">
      <c r="A323" s="254"/>
      <c r="B323" s="260" t="s">
        <v>304</v>
      </c>
      <c r="C323" s="254" t="s">
        <v>305</v>
      </c>
      <c r="D323" s="260" t="s">
        <v>306</v>
      </c>
      <c r="E323" s="255" t="s">
        <v>21</v>
      </c>
      <c r="F323" s="256">
        <v>1</v>
      </c>
      <c r="G323" s="257">
        <v>16.43</v>
      </c>
      <c r="H323" s="257">
        <v>16.43</v>
      </c>
    </row>
    <row r="324" spans="1:8" x14ac:dyDescent="0.25">
      <c r="A324" s="254"/>
      <c r="B324" s="260"/>
      <c r="C324" s="254"/>
      <c r="D324" s="260" t="s">
        <v>307</v>
      </c>
      <c r="E324" s="255"/>
      <c r="F324" s="256"/>
      <c r="G324" s="257"/>
      <c r="H324" s="257">
        <v>16.43</v>
      </c>
    </row>
    <row r="325" spans="1:8" x14ac:dyDescent="0.25">
      <c r="A325" s="254"/>
      <c r="B325" s="260"/>
      <c r="C325" s="254"/>
      <c r="D325" s="260" t="s">
        <v>308</v>
      </c>
      <c r="E325" s="255"/>
      <c r="F325" s="256"/>
      <c r="G325" s="257"/>
      <c r="H325" s="257">
        <v>16.43</v>
      </c>
    </row>
    <row r="326" spans="1:8" x14ac:dyDescent="0.25">
      <c r="A326" s="254"/>
      <c r="B326" s="260"/>
      <c r="C326" s="254"/>
      <c r="D326" s="260" t="s">
        <v>309</v>
      </c>
      <c r="E326" s="255"/>
      <c r="F326" s="256">
        <v>0</v>
      </c>
      <c r="G326" s="257"/>
      <c r="H326" s="257">
        <v>0</v>
      </c>
    </row>
    <row r="327" spans="1:8" x14ac:dyDescent="0.25">
      <c r="A327" s="254"/>
      <c r="B327" s="260"/>
      <c r="C327" s="254"/>
      <c r="D327" s="260" t="s">
        <v>310</v>
      </c>
      <c r="E327" s="255"/>
      <c r="F327" s="256"/>
      <c r="G327" s="257"/>
      <c r="H327" s="257">
        <v>16.43</v>
      </c>
    </row>
    <row r="328" spans="1:8" x14ac:dyDescent="0.25">
      <c r="A328" s="254"/>
      <c r="B328" s="260"/>
      <c r="C328" s="254"/>
      <c r="D328" s="260" t="s">
        <v>311</v>
      </c>
      <c r="E328" s="255"/>
      <c r="F328" s="256"/>
      <c r="G328" s="257"/>
      <c r="H328" s="257">
        <v>16.43</v>
      </c>
    </row>
    <row r="329" spans="1:8" x14ac:dyDescent="0.25">
      <c r="A329" s="251"/>
      <c r="C329" s="251"/>
      <c r="E329" s="250"/>
      <c r="F329" s="252"/>
      <c r="G329" s="253"/>
      <c r="H329" s="253"/>
    </row>
    <row r="330" spans="1:8" x14ac:dyDescent="0.25">
      <c r="A330" s="251"/>
      <c r="C330" s="251"/>
      <c r="E330" s="250"/>
      <c r="F330" s="252"/>
      <c r="G330" s="253"/>
      <c r="H330" s="253"/>
    </row>
    <row r="331" spans="1:8" x14ac:dyDescent="0.25">
      <c r="A331" s="254" t="s">
        <v>293</v>
      </c>
      <c r="B331" s="260" t="s">
        <v>294</v>
      </c>
      <c r="C331" s="254"/>
      <c r="D331" s="260"/>
      <c r="E331" s="255"/>
      <c r="F331" s="256"/>
      <c r="G331" s="257"/>
      <c r="H331" s="257"/>
    </row>
    <row r="332" spans="1:8" x14ac:dyDescent="0.25">
      <c r="A332" s="254"/>
      <c r="B332" s="260"/>
      <c r="C332" s="254" t="s">
        <v>295</v>
      </c>
      <c r="D332" s="260" t="s">
        <v>1</v>
      </c>
      <c r="E332" s="255" t="s">
        <v>296</v>
      </c>
      <c r="F332" s="256" t="s">
        <v>297</v>
      </c>
      <c r="G332" s="257" t="s">
        <v>298</v>
      </c>
      <c r="H332" s="257" t="s">
        <v>299</v>
      </c>
    </row>
    <row r="333" spans="1:8" x14ac:dyDescent="0.25">
      <c r="A333" s="254"/>
      <c r="B333" s="260"/>
      <c r="C333" s="254"/>
      <c r="D333" s="260"/>
      <c r="E333" s="255"/>
      <c r="F333" s="256"/>
      <c r="G333" s="257"/>
      <c r="H333" s="257"/>
    </row>
    <row r="334" spans="1:8" ht="30" x14ac:dyDescent="0.25">
      <c r="A334" s="258" t="s">
        <v>300</v>
      </c>
      <c r="B334" s="261" t="s">
        <v>451</v>
      </c>
      <c r="C334" s="258"/>
      <c r="D334" s="261"/>
      <c r="E334" s="259" t="s">
        <v>11</v>
      </c>
      <c r="F334" s="256" t="s">
        <v>452</v>
      </c>
      <c r="G334" s="257"/>
      <c r="H334" s="257"/>
    </row>
    <row r="335" spans="1:8" ht="30" x14ac:dyDescent="0.25">
      <c r="A335" s="254"/>
      <c r="B335" s="260">
        <v>2</v>
      </c>
      <c r="C335" s="254" t="s">
        <v>453</v>
      </c>
      <c r="D335" s="260" t="s">
        <v>454</v>
      </c>
      <c r="E335" s="255" t="s">
        <v>11</v>
      </c>
      <c r="F335" s="256">
        <v>1</v>
      </c>
      <c r="G335" s="257">
        <v>381.91</v>
      </c>
      <c r="H335" s="257">
        <v>381.91</v>
      </c>
    </row>
    <row r="336" spans="1:8" x14ac:dyDescent="0.25">
      <c r="A336" s="254"/>
      <c r="B336" s="260"/>
      <c r="C336" s="254"/>
      <c r="D336" s="260" t="s">
        <v>455</v>
      </c>
      <c r="E336" s="255"/>
      <c r="F336" s="256"/>
      <c r="G336" s="257"/>
      <c r="H336" s="257">
        <v>381.91</v>
      </c>
    </row>
    <row r="337" spans="1:8" x14ac:dyDescent="0.25">
      <c r="A337" s="254"/>
      <c r="B337" s="260"/>
      <c r="C337" s="254"/>
      <c r="D337" s="260" t="s">
        <v>303</v>
      </c>
      <c r="E337" s="255"/>
      <c r="F337" s="256"/>
      <c r="G337" s="257"/>
      <c r="H337" s="257"/>
    </row>
    <row r="338" spans="1:8" ht="30" x14ac:dyDescent="0.25">
      <c r="A338" s="254"/>
      <c r="B338" s="260" t="s">
        <v>304</v>
      </c>
      <c r="C338" s="254" t="s">
        <v>456</v>
      </c>
      <c r="D338" s="260" t="s">
        <v>457</v>
      </c>
      <c r="E338" s="255" t="s">
        <v>84</v>
      </c>
      <c r="F338" s="256">
        <v>6.0000000000000001E-3</v>
      </c>
      <c r="G338" s="257">
        <v>455.87</v>
      </c>
      <c r="H338" s="257">
        <v>2.74</v>
      </c>
    </row>
    <row r="339" spans="1:8" x14ac:dyDescent="0.25">
      <c r="A339" s="254"/>
      <c r="B339" s="260" t="s">
        <v>304</v>
      </c>
      <c r="C339" s="254" t="s">
        <v>458</v>
      </c>
      <c r="D339" s="260" t="s">
        <v>459</v>
      </c>
      <c r="E339" s="255" t="s">
        <v>21</v>
      </c>
      <c r="F339" s="256">
        <v>0.5</v>
      </c>
      <c r="G339" s="257">
        <v>21.01</v>
      </c>
      <c r="H339" s="257">
        <v>10.51</v>
      </c>
    </row>
    <row r="340" spans="1:8" x14ac:dyDescent="0.25">
      <c r="A340" s="254"/>
      <c r="B340" s="260" t="s">
        <v>304</v>
      </c>
      <c r="C340" s="254" t="s">
        <v>368</v>
      </c>
      <c r="D340" s="260" t="s">
        <v>369</v>
      </c>
      <c r="E340" s="255" t="s">
        <v>21</v>
      </c>
      <c r="F340" s="256">
        <v>1.1000000000000001</v>
      </c>
      <c r="G340" s="257">
        <v>20.02</v>
      </c>
      <c r="H340" s="257">
        <v>22.02</v>
      </c>
    </row>
    <row r="341" spans="1:8" x14ac:dyDescent="0.25">
      <c r="A341" s="254"/>
      <c r="B341" s="260" t="s">
        <v>304</v>
      </c>
      <c r="C341" s="254" t="s">
        <v>305</v>
      </c>
      <c r="D341" s="260" t="s">
        <v>306</v>
      </c>
      <c r="E341" s="255" t="s">
        <v>21</v>
      </c>
      <c r="F341" s="256">
        <v>1.9</v>
      </c>
      <c r="G341" s="257">
        <v>16.43</v>
      </c>
      <c r="H341" s="257">
        <v>31.22</v>
      </c>
    </row>
    <row r="342" spans="1:8" x14ac:dyDescent="0.25">
      <c r="A342" s="254"/>
      <c r="B342" s="260"/>
      <c r="C342" s="254"/>
      <c r="D342" s="260" t="s">
        <v>307</v>
      </c>
      <c r="E342" s="255"/>
      <c r="F342" s="256"/>
      <c r="G342" s="257"/>
      <c r="H342" s="257">
        <v>66.489999999999995</v>
      </c>
    </row>
    <row r="343" spans="1:8" x14ac:dyDescent="0.25">
      <c r="A343" s="254"/>
      <c r="B343" s="260"/>
      <c r="C343" s="254"/>
      <c r="D343" s="260" t="s">
        <v>308</v>
      </c>
      <c r="E343" s="255"/>
      <c r="F343" s="256"/>
      <c r="G343" s="257"/>
      <c r="H343" s="257">
        <v>448.4</v>
      </c>
    </row>
    <row r="344" spans="1:8" x14ac:dyDescent="0.25">
      <c r="A344" s="254"/>
      <c r="B344" s="260"/>
      <c r="C344" s="254"/>
      <c r="D344" s="260" t="s">
        <v>309</v>
      </c>
      <c r="E344" s="255"/>
      <c r="F344" s="256">
        <v>0</v>
      </c>
      <c r="G344" s="257"/>
      <c r="H344" s="257">
        <v>0</v>
      </c>
    </row>
    <row r="345" spans="1:8" x14ac:dyDescent="0.25">
      <c r="A345" s="254"/>
      <c r="B345" s="260"/>
      <c r="C345" s="254"/>
      <c r="D345" s="260" t="s">
        <v>310</v>
      </c>
      <c r="E345" s="255"/>
      <c r="F345" s="256"/>
      <c r="G345" s="257"/>
      <c r="H345" s="257">
        <v>448.4</v>
      </c>
    </row>
    <row r="346" spans="1:8" x14ac:dyDescent="0.25">
      <c r="A346" s="254"/>
      <c r="B346" s="260"/>
      <c r="C346" s="254"/>
      <c r="D346" s="260" t="s">
        <v>311</v>
      </c>
      <c r="E346" s="255"/>
      <c r="F346" s="256"/>
      <c r="G346" s="257"/>
      <c r="H346" s="257">
        <v>448.4</v>
      </c>
    </row>
    <row r="347" spans="1:8" x14ac:dyDescent="0.25">
      <c r="A347" s="251"/>
      <c r="C347" s="251"/>
      <c r="E347" s="250"/>
      <c r="F347" s="252"/>
      <c r="G347" s="253"/>
      <c r="H347" s="253"/>
    </row>
    <row r="348" spans="1:8" x14ac:dyDescent="0.25">
      <c r="A348" s="251"/>
      <c r="C348" s="251"/>
      <c r="E348" s="250"/>
      <c r="F348" s="252"/>
      <c r="G348" s="253"/>
      <c r="H348" s="253"/>
    </row>
    <row r="349" spans="1:8" x14ac:dyDescent="0.25">
      <c r="A349" s="254" t="s">
        <v>293</v>
      </c>
      <c r="B349" s="260" t="s">
        <v>294</v>
      </c>
      <c r="C349" s="254"/>
      <c r="D349" s="260"/>
      <c r="E349" s="255"/>
      <c r="F349" s="256"/>
      <c r="G349" s="257"/>
      <c r="H349" s="257"/>
    </row>
    <row r="350" spans="1:8" x14ac:dyDescent="0.25">
      <c r="A350" s="254"/>
      <c r="B350" s="260"/>
      <c r="C350" s="254" t="s">
        <v>295</v>
      </c>
      <c r="D350" s="260" t="s">
        <v>1</v>
      </c>
      <c r="E350" s="255" t="s">
        <v>296</v>
      </c>
      <c r="F350" s="256" t="s">
        <v>297</v>
      </c>
      <c r="G350" s="257" t="s">
        <v>298</v>
      </c>
      <c r="H350" s="257" t="s">
        <v>299</v>
      </c>
    </row>
    <row r="351" spans="1:8" x14ac:dyDescent="0.25">
      <c r="A351" s="254"/>
      <c r="B351" s="260"/>
      <c r="C351" s="254"/>
      <c r="D351" s="260"/>
      <c r="E351" s="255"/>
      <c r="F351" s="256"/>
      <c r="G351" s="257"/>
      <c r="H351" s="257"/>
    </row>
    <row r="352" spans="1:8" ht="45" x14ac:dyDescent="0.25">
      <c r="A352" s="258" t="s">
        <v>300</v>
      </c>
      <c r="B352" s="261" t="s">
        <v>460</v>
      </c>
      <c r="C352" s="258"/>
      <c r="D352" s="261"/>
      <c r="E352" s="259" t="s">
        <v>63</v>
      </c>
      <c r="F352" s="256" t="s">
        <v>313</v>
      </c>
      <c r="G352" s="257"/>
      <c r="H352" s="257"/>
    </row>
    <row r="353" spans="1:8" ht="30" x14ac:dyDescent="0.25">
      <c r="A353" s="254"/>
      <c r="B353" s="260">
        <v>0</v>
      </c>
      <c r="C353" s="254" t="s">
        <v>381</v>
      </c>
      <c r="D353" s="260" t="s">
        <v>382</v>
      </c>
      <c r="E353" s="255" t="s">
        <v>383</v>
      </c>
      <c r="F353" s="256">
        <v>3.226</v>
      </c>
      <c r="G353" s="257">
        <v>29.44</v>
      </c>
      <c r="H353" s="257">
        <v>94.97</v>
      </c>
    </row>
    <row r="354" spans="1:8" x14ac:dyDescent="0.25">
      <c r="A354" s="254"/>
      <c r="B354" s="260"/>
      <c r="C354" s="254"/>
      <c r="D354" s="260" t="s">
        <v>322</v>
      </c>
      <c r="E354" s="255"/>
      <c r="F354" s="256"/>
      <c r="G354" s="257"/>
      <c r="H354" s="257">
        <v>94.97</v>
      </c>
    </row>
    <row r="355" spans="1:8" x14ac:dyDescent="0.25">
      <c r="A355" s="254"/>
      <c r="B355" s="260"/>
      <c r="C355" s="254"/>
      <c r="D355" s="260" t="s">
        <v>303</v>
      </c>
      <c r="E355" s="255"/>
      <c r="F355" s="256"/>
      <c r="G355" s="257"/>
      <c r="H355" s="257"/>
    </row>
    <row r="356" spans="1:8" x14ac:dyDescent="0.25">
      <c r="A356" s="254"/>
      <c r="B356" s="260" t="s">
        <v>304</v>
      </c>
      <c r="C356" s="254" t="s">
        <v>461</v>
      </c>
      <c r="D356" s="260" t="s">
        <v>462</v>
      </c>
      <c r="E356" s="255" t="s">
        <v>21</v>
      </c>
      <c r="F356" s="256">
        <v>0.33</v>
      </c>
      <c r="G356" s="257">
        <v>21.82</v>
      </c>
      <c r="H356" s="257">
        <v>7.2</v>
      </c>
    </row>
    <row r="357" spans="1:8" x14ac:dyDescent="0.25">
      <c r="A357" s="254"/>
      <c r="B357" s="260"/>
      <c r="C357" s="254"/>
      <c r="D357" s="260" t="s">
        <v>307</v>
      </c>
      <c r="E357" s="255"/>
      <c r="F357" s="256"/>
      <c r="G357" s="257"/>
      <c r="H357" s="257">
        <v>7.2</v>
      </c>
    </row>
    <row r="358" spans="1:8" x14ac:dyDescent="0.25">
      <c r="A358" s="254"/>
      <c r="B358" s="260"/>
      <c r="C358" s="254"/>
      <c r="D358" s="260" t="s">
        <v>308</v>
      </c>
      <c r="E358" s="255"/>
      <c r="F358" s="256"/>
      <c r="G358" s="257"/>
      <c r="H358" s="257">
        <v>102.17</v>
      </c>
    </row>
    <row r="359" spans="1:8" x14ac:dyDescent="0.25">
      <c r="A359" s="254"/>
      <c r="B359" s="260"/>
      <c r="C359" s="254"/>
      <c r="D359" s="260" t="s">
        <v>309</v>
      </c>
      <c r="E359" s="255"/>
      <c r="F359" s="256">
        <v>0</v>
      </c>
      <c r="G359" s="257"/>
      <c r="H359" s="257">
        <v>0</v>
      </c>
    </row>
    <row r="360" spans="1:8" x14ac:dyDescent="0.25">
      <c r="A360" s="254"/>
      <c r="B360" s="260"/>
      <c r="C360" s="254"/>
      <c r="D360" s="260" t="s">
        <v>310</v>
      </c>
      <c r="E360" s="255"/>
      <c r="F360" s="256"/>
      <c r="G360" s="257"/>
      <c r="H360" s="257">
        <v>102.17</v>
      </c>
    </row>
    <row r="361" spans="1:8" x14ac:dyDescent="0.25">
      <c r="A361" s="254"/>
      <c r="B361" s="260"/>
      <c r="C361" s="254"/>
      <c r="D361" s="260" t="s">
        <v>311</v>
      </c>
      <c r="E361" s="255"/>
      <c r="F361" s="256"/>
      <c r="G361" s="257"/>
      <c r="H361" s="257">
        <v>102.17</v>
      </c>
    </row>
    <row r="362" spans="1:8" x14ac:dyDescent="0.25">
      <c r="A362" s="251"/>
      <c r="C362" s="251"/>
      <c r="E362" s="250"/>
      <c r="F362" s="252"/>
      <c r="G362" s="253"/>
      <c r="H362" s="253"/>
    </row>
    <row r="363" spans="1:8" x14ac:dyDescent="0.25">
      <c r="A363" s="251"/>
      <c r="C363" s="251"/>
      <c r="E363" s="250"/>
      <c r="F363" s="252"/>
      <c r="G363" s="253"/>
      <c r="H363" s="253"/>
    </row>
    <row r="364" spans="1:8" x14ac:dyDescent="0.25">
      <c r="A364" s="254" t="s">
        <v>293</v>
      </c>
      <c r="B364" s="260" t="s">
        <v>294</v>
      </c>
      <c r="C364" s="254"/>
      <c r="D364" s="260"/>
      <c r="E364" s="255"/>
      <c r="F364" s="256"/>
      <c r="G364" s="257"/>
      <c r="H364" s="257"/>
    </row>
    <row r="365" spans="1:8" x14ac:dyDescent="0.25">
      <c r="A365" s="254"/>
      <c r="B365" s="260"/>
      <c r="C365" s="254" t="s">
        <v>295</v>
      </c>
      <c r="D365" s="260" t="s">
        <v>1</v>
      </c>
      <c r="E365" s="255" t="s">
        <v>296</v>
      </c>
      <c r="F365" s="256" t="s">
        <v>297</v>
      </c>
      <c r="G365" s="257" t="s">
        <v>298</v>
      </c>
      <c r="H365" s="257" t="s">
        <v>299</v>
      </c>
    </row>
    <row r="366" spans="1:8" x14ac:dyDescent="0.25">
      <c r="A366" s="254"/>
      <c r="B366" s="260"/>
      <c r="C366" s="254"/>
      <c r="D366" s="260"/>
      <c r="E366" s="255"/>
      <c r="F366" s="256"/>
      <c r="G366" s="257"/>
      <c r="H366" s="257"/>
    </row>
    <row r="367" spans="1:8" ht="45" x14ac:dyDescent="0.25">
      <c r="A367" s="258" t="s">
        <v>300</v>
      </c>
      <c r="B367" s="261" t="s">
        <v>463</v>
      </c>
      <c r="C367" s="258"/>
      <c r="D367" s="261"/>
      <c r="E367" s="259" t="s">
        <v>11</v>
      </c>
      <c r="F367" s="256" t="s">
        <v>464</v>
      </c>
      <c r="G367" s="257"/>
      <c r="H367" s="257"/>
    </row>
    <row r="368" spans="1:8" ht="30" x14ac:dyDescent="0.25">
      <c r="A368" s="254"/>
      <c r="B368" s="260">
        <v>2</v>
      </c>
      <c r="C368" s="254" t="s">
        <v>465</v>
      </c>
      <c r="D368" s="260" t="s">
        <v>466</v>
      </c>
      <c r="E368" s="255" t="s">
        <v>11</v>
      </c>
      <c r="F368" s="256">
        <v>1.1499999999999999</v>
      </c>
      <c r="G368" s="257">
        <v>62.3</v>
      </c>
      <c r="H368" s="257">
        <v>71.650000000000006</v>
      </c>
    </row>
    <row r="369" spans="1:8" ht="30" x14ac:dyDescent="0.25">
      <c r="A369" s="254"/>
      <c r="B369" s="260">
        <v>2</v>
      </c>
      <c r="C369" s="254" t="s">
        <v>374</v>
      </c>
      <c r="D369" s="260" t="s">
        <v>375</v>
      </c>
      <c r="E369" s="255" t="s">
        <v>17</v>
      </c>
      <c r="F369" s="256">
        <v>4</v>
      </c>
      <c r="G369" s="257">
        <v>0.31</v>
      </c>
      <c r="H369" s="257">
        <v>1.24</v>
      </c>
    </row>
    <row r="370" spans="1:8" x14ac:dyDescent="0.25">
      <c r="A370" s="254"/>
      <c r="B370" s="260"/>
      <c r="C370" s="254"/>
      <c r="D370" s="260" t="s">
        <v>376</v>
      </c>
      <c r="E370" s="255"/>
      <c r="F370" s="256"/>
      <c r="G370" s="257"/>
      <c r="H370" s="257">
        <v>72.89</v>
      </c>
    </row>
    <row r="371" spans="1:8" x14ac:dyDescent="0.25">
      <c r="A371" s="254"/>
      <c r="B371" s="260"/>
      <c r="C371" s="254"/>
      <c r="D371" s="260" t="s">
        <v>303</v>
      </c>
      <c r="E371" s="255"/>
      <c r="F371" s="256"/>
      <c r="G371" s="257"/>
      <c r="H371" s="257"/>
    </row>
    <row r="372" spans="1:8" x14ac:dyDescent="0.25">
      <c r="A372" s="254"/>
      <c r="B372" s="260" t="s">
        <v>304</v>
      </c>
      <c r="C372" s="254" t="s">
        <v>305</v>
      </c>
      <c r="D372" s="260" t="s">
        <v>306</v>
      </c>
      <c r="E372" s="255" t="s">
        <v>21</v>
      </c>
      <c r="F372" s="256">
        <v>6.0999999999999999E-2</v>
      </c>
      <c r="G372" s="257">
        <v>16.43</v>
      </c>
      <c r="H372" s="257">
        <v>1</v>
      </c>
    </row>
    <row r="373" spans="1:8" x14ac:dyDescent="0.25">
      <c r="A373" s="254"/>
      <c r="B373" s="260" t="s">
        <v>304</v>
      </c>
      <c r="C373" s="254" t="s">
        <v>377</v>
      </c>
      <c r="D373" s="260" t="s">
        <v>378</v>
      </c>
      <c r="E373" s="255" t="s">
        <v>21</v>
      </c>
      <c r="F373" s="256">
        <v>5.6000000000000001E-2</v>
      </c>
      <c r="G373" s="257">
        <v>18.760000000000002</v>
      </c>
      <c r="H373" s="257">
        <v>1.05</v>
      </c>
    </row>
    <row r="374" spans="1:8" x14ac:dyDescent="0.25">
      <c r="A374" s="254"/>
      <c r="B374" s="260"/>
      <c r="C374" s="254"/>
      <c r="D374" s="260" t="s">
        <v>307</v>
      </c>
      <c r="E374" s="255"/>
      <c r="F374" s="256"/>
      <c r="G374" s="257"/>
      <c r="H374" s="257">
        <v>2.0499999999999998</v>
      </c>
    </row>
    <row r="375" spans="1:8" x14ac:dyDescent="0.25">
      <c r="A375" s="254"/>
      <c r="B375" s="260"/>
      <c r="C375" s="254"/>
      <c r="D375" s="260" t="s">
        <v>308</v>
      </c>
      <c r="E375" s="255"/>
      <c r="F375" s="256"/>
      <c r="G375" s="257"/>
      <c r="H375" s="257">
        <v>74.94</v>
      </c>
    </row>
    <row r="376" spans="1:8" x14ac:dyDescent="0.25">
      <c r="A376" s="254"/>
      <c r="B376" s="260"/>
      <c r="C376" s="254"/>
      <c r="D376" s="260" t="s">
        <v>309</v>
      </c>
      <c r="E376" s="255"/>
      <c r="F376" s="256">
        <v>0</v>
      </c>
      <c r="G376" s="257"/>
      <c r="H376" s="257">
        <v>0</v>
      </c>
    </row>
    <row r="377" spans="1:8" x14ac:dyDescent="0.25">
      <c r="A377" s="254"/>
      <c r="B377" s="260"/>
      <c r="C377" s="254"/>
      <c r="D377" s="260" t="s">
        <v>310</v>
      </c>
      <c r="E377" s="255"/>
      <c r="F377" s="256"/>
      <c r="G377" s="257"/>
      <c r="H377" s="257">
        <v>74.94</v>
      </c>
    </row>
    <row r="378" spans="1:8" x14ac:dyDescent="0.25">
      <c r="A378" s="254"/>
      <c r="B378" s="260"/>
      <c r="C378" s="254"/>
      <c r="D378" s="260" t="s">
        <v>311</v>
      </c>
      <c r="E378" s="255"/>
      <c r="F378" s="256"/>
      <c r="G378" s="257"/>
      <c r="H378" s="257">
        <v>74.94</v>
      </c>
    </row>
    <row r="379" spans="1:8" x14ac:dyDescent="0.25">
      <c r="A379" s="251"/>
      <c r="C379" s="251"/>
      <c r="E379" s="250"/>
      <c r="F379" s="252"/>
      <c r="G379" s="253"/>
      <c r="H379" s="253"/>
    </row>
    <row r="380" spans="1:8" x14ac:dyDescent="0.25">
      <c r="A380" s="251"/>
      <c r="C380" s="251"/>
      <c r="E380" s="250"/>
      <c r="F380" s="252"/>
      <c r="G380" s="253"/>
      <c r="H380" s="253"/>
    </row>
    <row r="381" spans="1:8" x14ac:dyDescent="0.25">
      <c r="A381" s="254" t="s">
        <v>293</v>
      </c>
      <c r="B381" s="260" t="s">
        <v>294</v>
      </c>
      <c r="C381" s="254"/>
      <c r="D381" s="260"/>
      <c r="E381" s="255"/>
      <c r="F381" s="256"/>
      <c r="G381" s="257"/>
      <c r="H381" s="257"/>
    </row>
    <row r="382" spans="1:8" x14ac:dyDescent="0.25">
      <c r="A382" s="254"/>
      <c r="B382" s="260"/>
      <c r="C382" s="254" t="s">
        <v>295</v>
      </c>
      <c r="D382" s="260" t="s">
        <v>1</v>
      </c>
      <c r="E382" s="255" t="s">
        <v>296</v>
      </c>
      <c r="F382" s="256" t="s">
        <v>297</v>
      </c>
      <c r="G382" s="257" t="s">
        <v>298</v>
      </c>
      <c r="H382" s="257" t="s">
        <v>299</v>
      </c>
    </row>
    <row r="383" spans="1:8" x14ac:dyDescent="0.25">
      <c r="A383" s="254"/>
      <c r="B383" s="260"/>
      <c r="C383" s="254"/>
      <c r="D383" s="260"/>
      <c r="E383" s="255"/>
      <c r="F383" s="256"/>
      <c r="G383" s="257"/>
      <c r="H383" s="257"/>
    </row>
    <row r="384" spans="1:8" ht="45" x14ac:dyDescent="0.25">
      <c r="A384" s="258" t="s">
        <v>300</v>
      </c>
      <c r="B384" s="261" t="s">
        <v>467</v>
      </c>
      <c r="C384" s="258"/>
      <c r="D384" s="261"/>
      <c r="E384" s="259" t="s">
        <v>49</v>
      </c>
      <c r="F384" s="256" t="s">
        <v>468</v>
      </c>
      <c r="G384" s="257"/>
      <c r="H384" s="257"/>
    </row>
    <row r="385" spans="1:8" x14ac:dyDescent="0.25">
      <c r="A385" s="254"/>
      <c r="B385" s="260">
        <v>2</v>
      </c>
      <c r="C385" s="254" t="s">
        <v>469</v>
      </c>
      <c r="D385" s="260" t="s">
        <v>470</v>
      </c>
      <c r="E385" s="255" t="s">
        <v>49</v>
      </c>
      <c r="F385" s="256">
        <v>1.05</v>
      </c>
      <c r="G385" s="257">
        <v>54.44</v>
      </c>
      <c r="H385" s="257">
        <v>57.16</v>
      </c>
    </row>
    <row r="386" spans="1:8" x14ac:dyDescent="0.25">
      <c r="A386" s="254"/>
      <c r="B386" s="260"/>
      <c r="C386" s="254"/>
      <c r="D386" s="260" t="s">
        <v>376</v>
      </c>
      <c r="E386" s="255"/>
      <c r="F386" s="256"/>
      <c r="G386" s="257"/>
      <c r="H386" s="257">
        <v>57.16</v>
      </c>
    </row>
    <row r="387" spans="1:8" x14ac:dyDescent="0.25">
      <c r="A387" s="254"/>
      <c r="B387" s="260"/>
      <c r="C387" s="254"/>
      <c r="D387" s="260" t="s">
        <v>303</v>
      </c>
      <c r="E387" s="255"/>
      <c r="F387" s="256"/>
      <c r="G387" s="257"/>
      <c r="H387" s="257"/>
    </row>
    <row r="388" spans="1:8" x14ac:dyDescent="0.25">
      <c r="A388" s="254"/>
      <c r="B388" s="260" t="s">
        <v>304</v>
      </c>
      <c r="C388" s="254" t="s">
        <v>305</v>
      </c>
      <c r="D388" s="260" t="s">
        <v>306</v>
      </c>
      <c r="E388" s="255" t="s">
        <v>21</v>
      </c>
      <c r="F388" s="256">
        <v>0.12</v>
      </c>
      <c r="G388" s="257">
        <v>16.43</v>
      </c>
      <c r="H388" s="257">
        <v>1.97</v>
      </c>
    </row>
    <row r="389" spans="1:8" x14ac:dyDescent="0.25">
      <c r="A389" s="254"/>
      <c r="B389" s="260" t="s">
        <v>304</v>
      </c>
      <c r="C389" s="254" t="s">
        <v>377</v>
      </c>
      <c r="D389" s="260" t="s">
        <v>378</v>
      </c>
      <c r="E389" s="255" t="s">
        <v>21</v>
      </c>
      <c r="F389" s="256">
        <v>0.12</v>
      </c>
      <c r="G389" s="257">
        <v>18.760000000000002</v>
      </c>
      <c r="H389" s="257">
        <v>2.25</v>
      </c>
    </row>
    <row r="390" spans="1:8" x14ac:dyDescent="0.25">
      <c r="A390" s="254"/>
      <c r="B390" s="260"/>
      <c r="C390" s="254"/>
      <c r="D390" s="260" t="s">
        <v>307</v>
      </c>
      <c r="E390" s="255"/>
      <c r="F390" s="256"/>
      <c r="G390" s="257"/>
      <c r="H390" s="257">
        <v>4.22</v>
      </c>
    </row>
    <row r="391" spans="1:8" x14ac:dyDescent="0.25">
      <c r="A391" s="254"/>
      <c r="B391" s="260"/>
      <c r="C391" s="254"/>
      <c r="D391" s="260" t="s">
        <v>308</v>
      </c>
      <c r="E391" s="255"/>
      <c r="F391" s="256"/>
      <c r="G391" s="257"/>
      <c r="H391" s="257">
        <v>61.379999999999995</v>
      </c>
    </row>
    <row r="392" spans="1:8" x14ac:dyDescent="0.25">
      <c r="A392" s="254"/>
      <c r="B392" s="260"/>
      <c r="C392" s="254"/>
      <c r="D392" s="260" t="s">
        <v>309</v>
      </c>
      <c r="E392" s="255"/>
      <c r="F392" s="256">
        <v>0</v>
      </c>
      <c r="G392" s="257"/>
      <c r="H392" s="257">
        <v>0</v>
      </c>
    </row>
    <row r="393" spans="1:8" x14ac:dyDescent="0.25">
      <c r="A393" s="254"/>
      <c r="B393" s="260"/>
      <c r="C393" s="254"/>
      <c r="D393" s="260" t="s">
        <v>310</v>
      </c>
      <c r="E393" s="255"/>
      <c r="F393" s="256"/>
      <c r="G393" s="257"/>
      <c r="H393" s="257">
        <v>61.379999999999995</v>
      </c>
    </row>
    <row r="394" spans="1:8" x14ac:dyDescent="0.25">
      <c r="A394" s="254"/>
      <c r="B394" s="260"/>
      <c r="C394" s="254"/>
      <c r="D394" s="260" t="s">
        <v>311</v>
      </c>
      <c r="E394" s="255"/>
      <c r="F394" s="256"/>
      <c r="G394" s="257"/>
      <c r="H394" s="257">
        <v>61.38</v>
      </c>
    </row>
    <row r="395" spans="1:8" x14ac:dyDescent="0.25">
      <c r="A395" s="251"/>
      <c r="C395" s="251"/>
      <c r="E395" s="250"/>
      <c r="F395" s="252"/>
      <c r="G395" s="253"/>
      <c r="H395" s="253"/>
    </row>
    <row r="396" spans="1:8" x14ac:dyDescent="0.25">
      <c r="A396" s="251"/>
      <c r="C396" s="251"/>
      <c r="E396" s="250"/>
      <c r="F396" s="252"/>
      <c r="G396" s="253"/>
      <c r="H396" s="253"/>
    </row>
    <row r="397" spans="1:8" x14ac:dyDescent="0.25">
      <c r="A397" s="254" t="s">
        <v>293</v>
      </c>
      <c r="B397" s="260" t="s">
        <v>294</v>
      </c>
      <c r="C397" s="254"/>
      <c r="D397" s="260"/>
      <c r="E397" s="255"/>
      <c r="F397" s="256"/>
      <c r="G397" s="257"/>
      <c r="H397" s="257"/>
    </row>
    <row r="398" spans="1:8" x14ac:dyDescent="0.25">
      <c r="A398" s="254"/>
      <c r="B398" s="260"/>
      <c r="C398" s="254" t="s">
        <v>295</v>
      </c>
      <c r="D398" s="260" t="s">
        <v>1</v>
      </c>
      <c r="E398" s="255" t="s">
        <v>296</v>
      </c>
      <c r="F398" s="256" t="s">
        <v>297</v>
      </c>
      <c r="G398" s="257" t="s">
        <v>298</v>
      </c>
      <c r="H398" s="257" t="s">
        <v>299</v>
      </c>
    </row>
    <row r="399" spans="1:8" x14ac:dyDescent="0.25">
      <c r="A399" s="254"/>
      <c r="B399" s="260"/>
      <c r="C399" s="254"/>
      <c r="D399" s="260"/>
      <c r="E399" s="255"/>
      <c r="F399" s="256"/>
      <c r="G399" s="257"/>
      <c r="H399" s="257"/>
    </row>
    <row r="400" spans="1:8" ht="30" x14ac:dyDescent="0.25">
      <c r="A400" s="258" t="s">
        <v>300</v>
      </c>
      <c r="B400" s="261" t="s">
        <v>471</v>
      </c>
      <c r="C400" s="258"/>
      <c r="D400" s="261"/>
      <c r="E400" s="259" t="s">
        <v>49</v>
      </c>
      <c r="F400" s="256" t="s">
        <v>302</v>
      </c>
      <c r="G400" s="257"/>
      <c r="H400" s="257"/>
    </row>
    <row r="401" spans="1:8" ht="30" x14ac:dyDescent="0.25">
      <c r="A401" s="254"/>
      <c r="B401" s="260">
        <v>2</v>
      </c>
      <c r="C401" s="254" t="s">
        <v>402</v>
      </c>
      <c r="D401" s="260" t="s">
        <v>403</v>
      </c>
      <c r="E401" s="255" t="s">
        <v>49</v>
      </c>
      <c r="F401" s="256">
        <v>1.51</v>
      </c>
      <c r="G401" s="257">
        <v>20.48</v>
      </c>
      <c r="H401" s="257">
        <v>30.92</v>
      </c>
    </row>
    <row r="402" spans="1:8" x14ac:dyDescent="0.25">
      <c r="A402" s="254"/>
      <c r="B402" s="260"/>
      <c r="C402" s="254"/>
      <c r="D402" s="260" t="s">
        <v>376</v>
      </c>
      <c r="E402" s="255"/>
      <c r="F402" s="256"/>
      <c r="G402" s="257"/>
      <c r="H402" s="257">
        <v>30.92</v>
      </c>
    </row>
    <row r="403" spans="1:8" x14ac:dyDescent="0.25">
      <c r="A403" s="254"/>
      <c r="B403" s="260"/>
      <c r="C403" s="254"/>
      <c r="D403" s="260" t="s">
        <v>308</v>
      </c>
      <c r="E403" s="255"/>
      <c r="F403" s="256"/>
      <c r="G403" s="257"/>
      <c r="H403" s="257">
        <v>30.92</v>
      </c>
    </row>
    <row r="404" spans="1:8" x14ac:dyDescent="0.25">
      <c r="A404" s="254"/>
      <c r="B404" s="260"/>
      <c r="C404" s="254"/>
      <c r="D404" s="260" t="s">
        <v>309</v>
      </c>
      <c r="E404" s="255"/>
      <c r="F404" s="256">
        <v>0</v>
      </c>
      <c r="G404" s="257"/>
      <c r="H404" s="257">
        <v>0</v>
      </c>
    </row>
    <row r="405" spans="1:8" x14ac:dyDescent="0.25">
      <c r="A405" s="254"/>
      <c r="B405" s="260"/>
      <c r="C405" s="254"/>
      <c r="D405" s="260" t="s">
        <v>310</v>
      </c>
      <c r="E405" s="255"/>
      <c r="F405" s="256"/>
      <c r="G405" s="257"/>
      <c r="H405" s="257">
        <v>30.92</v>
      </c>
    </row>
    <row r="406" spans="1:8" x14ac:dyDescent="0.25">
      <c r="A406" s="254"/>
      <c r="B406" s="260"/>
      <c r="C406" s="254"/>
      <c r="D406" s="260" t="s">
        <v>311</v>
      </c>
      <c r="E406" s="255"/>
      <c r="F406" s="256"/>
      <c r="G406" s="257"/>
      <c r="H406" s="257">
        <v>30.92</v>
      </c>
    </row>
    <row r="407" spans="1:8" x14ac:dyDescent="0.25">
      <c r="A407" s="251"/>
      <c r="C407" s="251"/>
      <c r="E407" s="250"/>
      <c r="F407" s="252"/>
      <c r="G407" s="253"/>
      <c r="H407" s="253"/>
    </row>
    <row r="408" spans="1:8" x14ac:dyDescent="0.25">
      <c r="A408" s="251"/>
      <c r="C408" s="251"/>
      <c r="E408" s="250"/>
      <c r="F408" s="252"/>
      <c r="G408" s="253"/>
      <c r="H408" s="253"/>
    </row>
    <row r="409" spans="1:8" x14ac:dyDescent="0.25">
      <c r="A409" s="254" t="s">
        <v>293</v>
      </c>
      <c r="B409" s="260" t="s">
        <v>294</v>
      </c>
      <c r="C409" s="254"/>
      <c r="D409" s="260"/>
      <c r="E409" s="255"/>
      <c r="F409" s="256"/>
      <c r="G409" s="257"/>
      <c r="H409" s="257"/>
    </row>
    <row r="410" spans="1:8" x14ac:dyDescent="0.25">
      <c r="A410" s="254"/>
      <c r="B410" s="260"/>
      <c r="C410" s="254" t="s">
        <v>295</v>
      </c>
      <c r="D410" s="260" t="s">
        <v>1</v>
      </c>
      <c r="E410" s="255" t="s">
        <v>296</v>
      </c>
      <c r="F410" s="256" t="s">
        <v>297</v>
      </c>
      <c r="G410" s="257" t="s">
        <v>298</v>
      </c>
      <c r="H410" s="257" t="s">
        <v>299</v>
      </c>
    </row>
    <row r="411" spans="1:8" x14ac:dyDescent="0.25">
      <c r="A411" s="254"/>
      <c r="B411" s="260"/>
      <c r="C411" s="254"/>
      <c r="D411" s="260"/>
      <c r="E411" s="255"/>
      <c r="F411" s="256"/>
      <c r="G411" s="257"/>
      <c r="H411" s="257"/>
    </row>
    <row r="412" spans="1:8" ht="30" x14ac:dyDescent="0.25">
      <c r="A412" s="258" t="s">
        <v>300</v>
      </c>
      <c r="B412" s="261" t="s">
        <v>472</v>
      </c>
      <c r="C412" s="258"/>
      <c r="D412" s="261"/>
      <c r="E412" s="259" t="s">
        <v>49</v>
      </c>
      <c r="F412" s="256" t="s">
        <v>302</v>
      </c>
      <c r="G412" s="257"/>
      <c r="H412" s="257"/>
    </row>
    <row r="413" spans="1:8" x14ac:dyDescent="0.25">
      <c r="A413" s="254"/>
      <c r="B413" s="260">
        <v>0</v>
      </c>
      <c r="C413" s="254" t="s">
        <v>384</v>
      </c>
      <c r="D413" s="260" t="s">
        <v>385</v>
      </c>
      <c r="E413" s="255" t="s">
        <v>28</v>
      </c>
      <c r="F413" s="256">
        <v>0.15</v>
      </c>
      <c r="G413" s="257">
        <v>7.3</v>
      </c>
      <c r="H413" s="257">
        <v>1.1000000000000001</v>
      </c>
    </row>
    <row r="414" spans="1:8" ht="30" x14ac:dyDescent="0.25">
      <c r="A414" s="254"/>
      <c r="B414" s="260">
        <v>0</v>
      </c>
      <c r="C414" s="254" t="s">
        <v>386</v>
      </c>
      <c r="D414" s="260" t="s">
        <v>387</v>
      </c>
      <c r="E414" s="255" t="s">
        <v>28</v>
      </c>
      <c r="F414" s="256">
        <v>0.04</v>
      </c>
      <c r="G414" s="257">
        <v>35.83</v>
      </c>
      <c r="H414" s="257">
        <v>1.43</v>
      </c>
    </row>
    <row r="415" spans="1:8" x14ac:dyDescent="0.25">
      <c r="A415" s="254"/>
      <c r="B415" s="260"/>
      <c r="C415" s="254"/>
      <c r="D415" s="260" t="s">
        <v>322</v>
      </c>
      <c r="E415" s="255"/>
      <c r="F415" s="256"/>
      <c r="G415" s="257"/>
      <c r="H415" s="257">
        <v>2.5300000000000002</v>
      </c>
    </row>
    <row r="416" spans="1:8" ht="30" x14ac:dyDescent="0.25">
      <c r="A416" s="254"/>
      <c r="B416" s="260">
        <v>2</v>
      </c>
      <c r="C416" s="254" t="s">
        <v>402</v>
      </c>
      <c r="D416" s="260" t="s">
        <v>403</v>
      </c>
      <c r="E416" s="255" t="s">
        <v>49</v>
      </c>
      <c r="F416" s="256">
        <v>2.57</v>
      </c>
      <c r="G416" s="257">
        <v>20.48</v>
      </c>
      <c r="H416" s="257">
        <v>52.63</v>
      </c>
    </row>
    <row r="417" spans="1:8" x14ac:dyDescent="0.25">
      <c r="A417" s="254"/>
      <c r="B417" s="260"/>
      <c r="C417" s="254"/>
      <c r="D417" s="260" t="s">
        <v>376</v>
      </c>
      <c r="E417" s="255"/>
      <c r="F417" s="256"/>
      <c r="G417" s="257"/>
      <c r="H417" s="257">
        <v>52.63</v>
      </c>
    </row>
    <row r="418" spans="1:8" x14ac:dyDescent="0.25">
      <c r="A418" s="254"/>
      <c r="B418" s="260"/>
      <c r="C418" s="254"/>
      <c r="D418" s="260" t="s">
        <v>303</v>
      </c>
      <c r="E418" s="255"/>
      <c r="F418" s="256"/>
      <c r="G418" s="257"/>
      <c r="H418" s="257"/>
    </row>
    <row r="419" spans="1:8" x14ac:dyDescent="0.25">
      <c r="A419" s="254"/>
      <c r="B419" s="260" t="s">
        <v>304</v>
      </c>
      <c r="C419" s="254" t="s">
        <v>305</v>
      </c>
      <c r="D419" s="260" t="s">
        <v>306</v>
      </c>
      <c r="E419" s="255" t="s">
        <v>21</v>
      </c>
      <c r="F419" s="256">
        <v>0.55000000000000004</v>
      </c>
      <c r="G419" s="257">
        <v>16.43</v>
      </c>
      <c r="H419" s="257">
        <v>9.0399999999999991</v>
      </c>
    </row>
    <row r="420" spans="1:8" x14ac:dyDescent="0.25">
      <c r="A420" s="254"/>
      <c r="B420" s="260" t="s">
        <v>304</v>
      </c>
      <c r="C420" s="254" t="s">
        <v>377</v>
      </c>
      <c r="D420" s="260" t="s">
        <v>378</v>
      </c>
      <c r="E420" s="255" t="s">
        <v>21</v>
      </c>
      <c r="F420" s="256">
        <v>0.55000000000000004</v>
      </c>
      <c r="G420" s="257">
        <v>18.760000000000002</v>
      </c>
      <c r="H420" s="257">
        <v>10.32</v>
      </c>
    </row>
    <row r="421" spans="1:8" x14ac:dyDescent="0.25">
      <c r="A421" s="254"/>
      <c r="B421" s="260"/>
      <c r="C421" s="254"/>
      <c r="D421" s="260" t="s">
        <v>307</v>
      </c>
      <c r="E421" s="255"/>
      <c r="F421" s="256"/>
      <c r="G421" s="257"/>
      <c r="H421" s="257">
        <v>19.36</v>
      </c>
    </row>
    <row r="422" spans="1:8" x14ac:dyDescent="0.25">
      <c r="A422" s="254"/>
      <c r="B422" s="260"/>
      <c r="C422" s="254"/>
      <c r="D422" s="260" t="s">
        <v>308</v>
      </c>
      <c r="E422" s="255"/>
      <c r="F422" s="256"/>
      <c r="G422" s="257"/>
      <c r="H422" s="257">
        <v>74.52000000000001</v>
      </c>
    </row>
    <row r="423" spans="1:8" x14ac:dyDescent="0.25">
      <c r="A423" s="254"/>
      <c r="B423" s="260"/>
      <c r="C423" s="254"/>
      <c r="D423" s="260" t="s">
        <v>309</v>
      </c>
      <c r="E423" s="255"/>
      <c r="F423" s="256">
        <v>0</v>
      </c>
      <c r="G423" s="257"/>
      <c r="H423" s="257">
        <v>0</v>
      </c>
    </row>
    <row r="424" spans="1:8" x14ac:dyDescent="0.25">
      <c r="A424" s="254"/>
      <c r="B424" s="260"/>
      <c r="C424" s="254"/>
      <c r="D424" s="260" t="s">
        <v>310</v>
      </c>
      <c r="E424" s="255"/>
      <c r="F424" s="256"/>
      <c r="G424" s="257"/>
      <c r="H424" s="257">
        <v>74.52000000000001</v>
      </c>
    </row>
    <row r="425" spans="1:8" x14ac:dyDescent="0.25">
      <c r="A425" s="254"/>
      <c r="B425" s="260"/>
      <c r="C425" s="254"/>
      <c r="D425" s="260" t="s">
        <v>311</v>
      </c>
      <c r="E425" s="255"/>
      <c r="F425" s="256"/>
      <c r="G425" s="257"/>
      <c r="H425" s="257">
        <v>74.52</v>
      </c>
    </row>
    <row r="426" spans="1:8" x14ac:dyDescent="0.25">
      <c r="A426" s="251"/>
      <c r="C426" s="251"/>
      <c r="E426" s="250"/>
      <c r="F426" s="252"/>
      <c r="G426" s="253"/>
      <c r="H426" s="253"/>
    </row>
    <row r="427" spans="1:8" x14ac:dyDescent="0.25">
      <c r="A427" s="251"/>
      <c r="C427" s="251"/>
      <c r="E427" s="250"/>
      <c r="F427" s="252"/>
      <c r="G427" s="253"/>
      <c r="H427" s="253"/>
    </row>
    <row r="428" spans="1:8" x14ac:dyDescent="0.25">
      <c r="A428" s="254" t="s">
        <v>293</v>
      </c>
      <c r="B428" s="260" t="s">
        <v>294</v>
      </c>
      <c r="C428" s="254"/>
      <c r="D428" s="260"/>
      <c r="E428" s="255"/>
      <c r="F428" s="256"/>
      <c r="G428" s="257"/>
      <c r="H428" s="257"/>
    </row>
    <row r="429" spans="1:8" x14ac:dyDescent="0.25">
      <c r="A429" s="254"/>
      <c r="B429" s="260"/>
      <c r="C429" s="254" t="s">
        <v>295</v>
      </c>
      <c r="D429" s="260" t="s">
        <v>1</v>
      </c>
      <c r="E429" s="255" t="s">
        <v>296</v>
      </c>
      <c r="F429" s="256" t="s">
        <v>297</v>
      </c>
      <c r="G429" s="257" t="s">
        <v>298</v>
      </c>
      <c r="H429" s="257" t="s">
        <v>299</v>
      </c>
    </row>
    <row r="430" spans="1:8" x14ac:dyDescent="0.25">
      <c r="A430" s="254"/>
      <c r="B430" s="260"/>
      <c r="C430" s="254"/>
      <c r="D430" s="260"/>
      <c r="E430" s="255"/>
      <c r="F430" s="256"/>
      <c r="G430" s="257"/>
      <c r="H430" s="257"/>
    </row>
    <row r="431" spans="1:8" ht="30" x14ac:dyDescent="0.25">
      <c r="A431" s="258" t="s">
        <v>300</v>
      </c>
      <c r="B431" s="261" t="s">
        <v>473</v>
      </c>
      <c r="C431" s="258"/>
      <c r="D431" s="261"/>
      <c r="E431" s="259" t="s">
        <v>49</v>
      </c>
      <c r="F431" s="256" t="s">
        <v>302</v>
      </c>
      <c r="G431" s="257"/>
      <c r="H431" s="257"/>
    </row>
    <row r="432" spans="1:8" x14ac:dyDescent="0.25">
      <c r="A432" s="254"/>
      <c r="B432" s="260">
        <v>0</v>
      </c>
      <c r="C432" s="254" t="s">
        <v>384</v>
      </c>
      <c r="D432" s="260" t="s">
        <v>385</v>
      </c>
      <c r="E432" s="255" t="s">
        <v>28</v>
      </c>
      <c r="F432" s="256">
        <v>0.15</v>
      </c>
      <c r="G432" s="257">
        <v>7.3</v>
      </c>
      <c r="H432" s="257">
        <v>1.1000000000000001</v>
      </c>
    </row>
    <row r="433" spans="1:8" ht="30" x14ac:dyDescent="0.25">
      <c r="A433" s="254"/>
      <c r="B433" s="260">
        <v>0</v>
      </c>
      <c r="C433" s="254" t="s">
        <v>386</v>
      </c>
      <c r="D433" s="260" t="s">
        <v>387</v>
      </c>
      <c r="E433" s="255" t="s">
        <v>28</v>
      </c>
      <c r="F433" s="256">
        <v>0.04</v>
      </c>
      <c r="G433" s="257">
        <v>35.83</v>
      </c>
      <c r="H433" s="257">
        <v>1.43</v>
      </c>
    </row>
    <row r="434" spans="1:8" x14ac:dyDescent="0.25">
      <c r="A434" s="254"/>
      <c r="B434" s="260"/>
      <c r="C434" s="254"/>
      <c r="D434" s="260" t="s">
        <v>322</v>
      </c>
      <c r="E434" s="255"/>
      <c r="F434" s="256"/>
      <c r="G434" s="257"/>
      <c r="H434" s="257">
        <v>2.5300000000000002</v>
      </c>
    </row>
    <row r="435" spans="1:8" ht="30" x14ac:dyDescent="0.25">
      <c r="A435" s="254"/>
      <c r="B435" s="260">
        <v>2</v>
      </c>
      <c r="C435" s="254" t="s">
        <v>402</v>
      </c>
      <c r="D435" s="260" t="s">
        <v>403</v>
      </c>
      <c r="E435" s="255" t="s">
        <v>49</v>
      </c>
      <c r="F435" s="256">
        <v>2.12</v>
      </c>
      <c r="G435" s="257">
        <v>20.48</v>
      </c>
      <c r="H435" s="257">
        <v>43.42</v>
      </c>
    </row>
    <row r="436" spans="1:8" x14ac:dyDescent="0.25">
      <c r="A436" s="254"/>
      <c r="B436" s="260"/>
      <c r="C436" s="254"/>
      <c r="D436" s="260" t="s">
        <v>376</v>
      </c>
      <c r="E436" s="255"/>
      <c r="F436" s="256"/>
      <c r="G436" s="257"/>
      <c r="H436" s="257">
        <v>43.42</v>
      </c>
    </row>
    <row r="437" spans="1:8" x14ac:dyDescent="0.25">
      <c r="A437" s="254"/>
      <c r="B437" s="260"/>
      <c r="C437" s="254"/>
      <c r="D437" s="260" t="s">
        <v>303</v>
      </c>
      <c r="E437" s="255"/>
      <c r="F437" s="256"/>
      <c r="G437" s="257"/>
      <c r="H437" s="257"/>
    </row>
    <row r="438" spans="1:8" x14ac:dyDescent="0.25">
      <c r="A438" s="254"/>
      <c r="B438" s="260" t="s">
        <v>304</v>
      </c>
      <c r="C438" s="254" t="s">
        <v>305</v>
      </c>
      <c r="D438" s="260" t="s">
        <v>306</v>
      </c>
      <c r="E438" s="255" t="s">
        <v>21</v>
      </c>
      <c r="F438" s="256">
        <v>0.55000000000000004</v>
      </c>
      <c r="G438" s="257">
        <v>16.43</v>
      </c>
      <c r="H438" s="257">
        <v>9.0399999999999991</v>
      </c>
    </row>
    <row r="439" spans="1:8" x14ac:dyDescent="0.25">
      <c r="A439" s="254"/>
      <c r="B439" s="260" t="s">
        <v>304</v>
      </c>
      <c r="C439" s="254" t="s">
        <v>377</v>
      </c>
      <c r="D439" s="260" t="s">
        <v>378</v>
      </c>
      <c r="E439" s="255" t="s">
        <v>21</v>
      </c>
      <c r="F439" s="256">
        <v>0.55000000000000004</v>
      </c>
      <c r="G439" s="257">
        <v>18.760000000000002</v>
      </c>
      <c r="H439" s="257">
        <v>10.32</v>
      </c>
    </row>
    <row r="440" spans="1:8" x14ac:dyDescent="0.25">
      <c r="A440" s="254"/>
      <c r="B440" s="260"/>
      <c r="C440" s="254"/>
      <c r="D440" s="260" t="s">
        <v>307</v>
      </c>
      <c r="E440" s="255"/>
      <c r="F440" s="256"/>
      <c r="G440" s="257"/>
      <c r="H440" s="257">
        <v>19.36</v>
      </c>
    </row>
    <row r="441" spans="1:8" x14ac:dyDescent="0.25">
      <c r="A441" s="254"/>
      <c r="B441" s="260"/>
      <c r="C441" s="254"/>
      <c r="D441" s="260" t="s">
        <v>308</v>
      </c>
      <c r="E441" s="255"/>
      <c r="F441" s="256"/>
      <c r="G441" s="257"/>
      <c r="H441" s="257">
        <v>65.31</v>
      </c>
    </row>
    <row r="442" spans="1:8" x14ac:dyDescent="0.25">
      <c r="A442" s="254"/>
      <c r="B442" s="260"/>
      <c r="C442" s="254"/>
      <c r="D442" s="260" t="s">
        <v>309</v>
      </c>
      <c r="E442" s="255"/>
      <c r="F442" s="256">
        <v>0</v>
      </c>
      <c r="G442" s="257"/>
      <c r="H442" s="257">
        <v>0</v>
      </c>
    </row>
    <row r="443" spans="1:8" x14ac:dyDescent="0.25">
      <c r="A443" s="254"/>
      <c r="B443" s="260"/>
      <c r="C443" s="254"/>
      <c r="D443" s="260" t="s">
        <v>310</v>
      </c>
      <c r="E443" s="255"/>
      <c r="F443" s="256"/>
      <c r="G443" s="257"/>
      <c r="H443" s="257">
        <v>65.31</v>
      </c>
    </row>
    <row r="444" spans="1:8" x14ac:dyDescent="0.25">
      <c r="A444" s="254"/>
      <c r="B444" s="260"/>
      <c r="C444" s="254"/>
      <c r="D444" s="260" t="s">
        <v>311</v>
      </c>
      <c r="E444" s="255"/>
      <c r="F444" s="256"/>
      <c r="G444" s="257"/>
      <c r="H444" s="257">
        <v>65.31</v>
      </c>
    </row>
    <row r="445" spans="1:8" x14ac:dyDescent="0.25">
      <c r="A445" s="251"/>
      <c r="C445" s="251"/>
      <c r="E445" s="250"/>
      <c r="F445" s="252"/>
      <c r="G445" s="253"/>
      <c r="H445" s="253"/>
    </row>
    <row r="446" spans="1:8" x14ac:dyDescent="0.25">
      <c r="A446" s="251"/>
      <c r="C446" s="251"/>
      <c r="E446" s="250"/>
      <c r="F446" s="252"/>
      <c r="G446" s="253"/>
      <c r="H446" s="253"/>
    </row>
    <row r="447" spans="1:8" x14ac:dyDescent="0.25">
      <c r="A447" s="254" t="s">
        <v>293</v>
      </c>
      <c r="B447" s="260" t="s">
        <v>294</v>
      </c>
      <c r="C447" s="254"/>
      <c r="D447" s="260"/>
      <c r="E447" s="255"/>
      <c r="F447" s="256"/>
      <c r="G447" s="257"/>
      <c r="H447" s="257"/>
    </row>
    <row r="448" spans="1:8" x14ac:dyDescent="0.25">
      <c r="A448" s="254"/>
      <c r="B448" s="260"/>
      <c r="C448" s="254" t="s">
        <v>295</v>
      </c>
      <c r="D448" s="260" t="s">
        <v>1</v>
      </c>
      <c r="E448" s="255" t="s">
        <v>296</v>
      </c>
      <c r="F448" s="256" t="s">
        <v>297</v>
      </c>
      <c r="G448" s="257" t="s">
        <v>298</v>
      </c>
      <c r="H448" s="257" t="s">
        <v>299</v>
      </c>
    </row>
    <row r="449" spans="1:8" x14ac:dyDescent="0.25">
      <c r="A449" s="254"/>
      <c r="B449" s="260"/>
      <c r="C449" s="254"/>
      <c r="D449" s="260"/>
      <c r="E449" s="255"/>
      <c r="F449" s="256"/>
      <c r="G449" s="257"/>
      <c r="H449" s="257"/>
    </row>
    <row r="450" spans="1:8" ht="30" x14ac:dyDescent="0.25">
      <c r="A450" s="258" t="s">
        <v>300</v>
      </c>
      <c r="B450" s="261" t="s">
        <v>474</v>
      </c>
      <c r="C450" s="258"/>
      <c r="D450" s="261"/>
      <c r="E450" s="259" t="s">
        <v>49</v>
      </c>
      <c r="F450" s="256" t="s">
        <v>302</v>
      </c>
      <c r="G450" s="257"/>
      <c r="H450" s="257"/>
    </row>
    <row r="451" spans="1:8" x14ac:dyDescent="0.25">
      <c r="A451" s="254"/>
      <c r="B451" s="260">
        <v>0</v>
      </c>
      <c r="C451" s="254" t="s">
        <v>384</v>
      </c>
      <c r="D451" s="260" t="s">
        <v>385</v>
      </c>
      <c r="E451" s="255" t="s">
        <v>28</v>
      </c>
      <c r="F451" s="256">
        <v>0.15</v>
      </c>
      <c r="G451" s="257">
        <v>7.3</v>
      </c>
      <c r="H451" s="257">
        <v>1.1000000000000001</v>
      </c>
    </row>
    <row r="452" spans="1:8" ht="30" x14ac:dyDescent="0.25">
      <c r="A452" s="254"/>
      <c r="B452" s="260">
        <v>0</v>
      </c>
      <c r="C452" s="254" t="s">
        <v>386</v>
      </c>
      <c r="D452" s="260" t="s">
        <v>387</v>
      </c>
      <c r="E452" s="255" t="s">
        <v>28</v>
      </c>
      <c r="F452" s="256">
        <v>0.04</v>
      </c>
      <c r="G452" s="257">
        <v>35.83</v>
      </c>
      <c r="H452" s="257">
        <v>1.43</v>
      </c>
    </row>
    <row r="453" spans="1:8" x14ac:dyDescent="0.25">
      <c r="A453" s="254"/>
      <c r="B453" s="260"/>
      <c r="C453" s="254"/>
      <c r="D453" s="260" t="s">
        <v>322</v>
      </c>
      <c r="E453" s="255"/>
      <c r="F453" s="256"/>
      <c r="G453" s="257"/>
      <c r="H453" s="257">
        <v>2.5300000000000002</v>
      </c>
    </row>
    <row r="454" spans="1:8" ht="30" x14ac:dyDescent="0.25">
      <c r="A454" s="254"/>
      <c r="B454" s="260">
        <v>2</v>
      </c>
      <c r="C454" s="254" t="s">
        <v>402</v>
      </c>
      <c r="D454" s="260" t="s">
        <v>403</v>
      </c>
      <c r="E454" s="255" t="s">
        <v>49</v>
      </c>
      <c r="F454" s="256">
        <v>3.48</v>
      </c>
      <c r="G454" s="257">
        <v>20.48</v>
      </c>
      <c r="H454" s="257">
        <v>71.27</v>
      </c>
    </row>
    <row r="455" spans="1:8" x14ac:dyDescent="0.25">
      <c r="A455" s="254"/>
      <c r="B455" s="260"/>
      <c r="C455" s="254"/>
      <c r="D455" s="260" t="s">
        <v>376</v>
      </c>
      <c r="E455" s="255"/>
      <c r="F455" s="256"/>
      <c r="G455" s="257"/>
      <c r="H455" s="257">
        <v>71.27</v>
      </c>
    </row>
    <row r="456" spans="1:8" x14ac:dyDescent="0.25">
      <c r="A456" s="254"/>
      <c r="B456" s="260"/>
      <c r="C456" s="254"/>
      <c r="D456" s="260" t="s">
        <v>303</v>
      </c>
      <c r="E456" s="255"/>
      <c r="F456" s="256"/>
      <c r="G456" s="257"/>
      <c r="H456" s="257"/>
    </row>
    <row r="457" spans="1:8" x14ac:dyDescent="0.25">
      <c r="A457" s="254"/>
      <c r="B457" s="260" t="s">
        <v>304</v>
      </c>
      <c r="C457" s="254" t="s">
        <v>305</v>
      </c>
      <c r="D457" s="260" t="s">
        <v>306</v>
      </c>
      <c r="E457" s="255" t="s">
        <v>21</v>
      </c>
      <c r="F457" s="256">
        <v>0.55000000000000004</v>
      </c>
      <c r="G457" s="257">
        <v>16.43</v>
      </c>
      <c r="H457" s="257">
        <v>9.0399999999999991</v>
      </c>
    </row>
    <row r="458" spans="1:8" x14ac:dyDescent="0.25">
      <c r="A458" s="254"/>
      <c r="B458" s="260" t="s">
        <v>304</v>
      </c>
      <c r="C458" s="254" t="s">
        <v>377</v>
      </c>
      <c r="D458" s="260" t="s">
        <v>378</v>
      </c>
      <c r="E458" s="255" t="s">
        <v>21</v>
      </c>
      <c r="F458" s="256">
        <v>0.55000000000000004</v>
      </c>
      <c r="G458" s="257">
        <v>18.760000000000002</v>
      </c>
      <c r="H458" s="257">
        <v>10.32</v>
      </c>
    </row>
    <row r="459" spans="1:8" x14ac:dyDescent="0.25">
      <c r="A459" s="254"/>
      <c r="B459" s="260"/>
      <c r="C459" s="254"/>
      <c r="D459" s="260" t="s">
        <v>307</v>
      </c>
      <c r="E459" s="255"/>
      <c r="F459" s="256"/>
      <c r="G459" s="257"/>
      <c r="H459" s="257">
        <v>19.36</v>
      </c>
    </row>
    <row r="460" spans="1:8" x14ac:dyDescent="0.25">
      <c r="A460" s="254"/>
      <c r="B460" s="260"/>
      <c r="C460" s="254"/>
      <c r="D460" s="260" t="s">
        <v>308</v>
      </c>
      <c r="E460" s="255"/>
      <c r="F460" s="256"/>
      <c r="G460" s="257"/>
      <c r="H460" s="257">
        <v>93.16</v>
      </c>
    </row>
    <row r="461" spans="1:8" x14ac:dyDescent="0.25">
      <c r="A461" s="254"/>
      <c r="B461" s="260"/>
      <c r="C461" s="254"/>
      <c r="D461" s="260" t="s">
        <v>309</v>
      </c>
      <c r="E461" s="255"/>
      <c r="F461" s="256">
        <v>0</v>
      </c>
      <c r="G461" s="257"/>
      <c r="H461" s="257">
        <v>0</v>
      </c>
    </row>
    <row r="462" spans="1:8" x14ac:dyDescent="0.25">
      <c r="A462" s="254"/>
      <c r="B462" s="260"/>
      <c r="C462" s="254"/>
      <c r="D462" s="260" t="s">
        <v>310</v>
      </c>
      <c r="E462" s="255"/>
      <c r="F462" s="256"/>
      <c r="G462" s="257"/>
      <c r="H462" s="257">
        <v>93.16</v>
      </c>
    </row>
    <row r="463" spans="1:8" x14ac:dyDescent="0.25">
      <c r="A463" s="254"/>
      <c r="B463" s="260"/>
      <c r="C463" s="254"/>
      <c r="D463" s="260" t="s">
        <v>311</v>
      </c>
      <c r="E463" s="255"/>
      <c r="F463" s="256"/>
      <c r="G463" s="257"/>
      <c r="H463" s="257">
        <v>93.16</v>
      </c>
    </row>
    <row r="464" spans="1:8" x14ac:dyDescent="0.25">
      <c r="A464" s="251"/>
      <c r="C464" s="251"/>
      <c r="E464" s="250"/>
      <c r="F464" s="252"/>
      <c r="G464" s="253"/>
      <c r="H464" s="253"/>
    </row>
    <row r="465" spans="1:8" x14ac:dyDescent="0.25">
      <c r="A465" s="251"/>
      <c r="C465" s="251"/>
      <c r="E465" s="250"/>
      <c r="F465" s="252"/>
      <c r="G465" s="253"/>
      <c r="H465" s="253"/>
    </row>
    <row r="466" spans="1:8" x14ac:dyDescent="0.25">
      <c r="A466" s="254" t="s">
        <v>293</v>
      </c>
      <c r="B466" s="260" t="s">
        <v>294</v>
      </c>
      <c r="C466" s="254"/>
      <c r="D466" s="260"/>
      <c r="E466" s="255"/>
      <c r="F466" s="256"/>
      <c r="G466" s="257"/>
      <c r="H466" s="257"/>
    </row>
    <row r="467" spans="1:8" x14ac:dyDescent="0.25">
      <c r="A467" s="254"/>
      <c r="B467" s="260"/>
      <c r="C467" s="254" t="s">
        <v>295</v>
      </c>
      <c r="D467" s="260" t="s">
        <v>1</v>
      </c>
      <c r="E467" s="255" t="s">
        <v>296</v>
      </c>
      <c r="F467" s="256" t="s">
        <v>297</v>
      </c>
      <c r="G467" s="257" t="s">
        <v>298</v>
      </c>
      <c r="H467" s="257" t="s">
        <v>299</v>
      </c>
    </row>
    <row r="468" spans="1:8" x14ac:dyDescent="0.25">
      <c r="A468" s="254"/>
      <c r="B468" s="260"/>
      <c r="C468" s="254"/>
      <c r="D468" s="260"/>
      <c r="E468" s="255"/>
      <c r="F468" s="256"/>
      <c r="G468" s="257"/>
      <c r="H468" s="257"/>
    </row>
    <row r="469" spans="1:8" ht="30" x14ac:dyDescent="0.25">
      <c r="A469" s="258" t="s">
        <v>300</v>
      </c>
      <c r="B469" s="261" t="s">
        <v>475</v>
      </c>
      <c r="C469" s="258"/>
      <c r="D469" s="261"/>
      <c r="E469" s="259" t="s">
        <v>49</v>
      </c>
      <c r="F469" s="256" t="s">
        <v>302</v>
      </c>
      <c r="G469" s="257"/>
      <c r="H469" s="257"/>
    </row>
    <row r="470" spans="1:8" x14ac:dyDescent="0.25">
      <c r="A470" s="254"/>
      <c r="B470" s="260">
        <v>0</v>
      </c>
      <c r="C470" s="254" t="s">
        <v>384</v>
      </c>
      <c r="D470" s="260" t="s">
        <v>385</v>
      </c>
      <c r="E470" s="255" t="s">
        <v>28</v>
      </c>
      <c r="F470" s="256">
        <v>0.15</v>
      </c>
      <c r="G470" s="257">
        <v>7.3</v>
      </c>
      <c r="H470" s="257">
        <v>1.1000000000000001</v>
      </c>
    </row>
    <row r="471" spans="1:8" ht="30" x14ac:dyDescent="0.25">
      <c r="A471" s="254"/>
      <c r="B471" s="260">
        <v>0</v>
      </c>
      <c r="C471" s="254" t="s">
        <v>386</v>
      </c>
      <c r="D471" s="260" t="s">
        <v>387</v>
      </c>
      <c r="E471" s="255" t="s">
        <v>28</v>
      </c>
      <c r="F471" s="256">
        <v>0.04</v>
      </c>
      <c r="G471" s="257">
        <v>35.83</v>
      </c>
      <c r="H471" s="257">
        <v>1.43</v>
      </c>
    </row>
    <row r="472" spans="1:8" x14ac:dyDescent="0.25">
      <c r="A472" s="254"/>
      <c r="B472" s="260"/>
      <c r="C472" s="254"/>
      <c r="D472" s="260" t="s">
        <v>322</v>
      </c>
      <c r="E472" s="255"/>
      <c r="F472" s="256"/>
      <c r="G472" s="257"/>
      <c r="H472" s="257">
        <v>2.5300000000000002</v>
      </c>
    </row>
    <row r="473" spans="1:8" ht="30" x14ac:dyDescent="0.25">
      <c r="A473" s="254"/>
      <c r="B473" s="260">
        <v>2</v>
      </c>
      <c r="C473" s="254" t="s">
        <v>402</v>
      </c>
      <c r="D473" s="260" t="s">
        <v>403</v>
      </c>
      <c r="E473" s="255" t="s">
        <v>49</v>
      </c>
      <c r="F473" s="256">
        <v>3.63</v>
      </c>
      <c r="G473" s="257">
        <v>20.48</v>
      </c>
      <c r="H473" s="257">
        <v>74.34</v>
      </c>
    </row>
    <row r="474" spans="1:8" x14ac:dyDescent="0.25">
      <c r="A474" s="254"/>
      <c r="B474" s="260"/>
      <c r="C474" s="254"/>
      <c r="D474" s="260" t="s">
        <v>376</v>
      </c>
      <c r="E474" s="255"/>
      <c r="F474" s="256"/>
      <c r="G474" s="257"/>
      <c r="H474" s="257">
        <v>74.34</v>
      </c>
    </row>
    <row r="475" spans="1:8" x14ac:dyDescent="0.25">
      <c r="A475" s="254"/>
      <c r="B475" s="260"/>
      <c r="C475" s="254"/>
      <c r="D475" s="260" t="s">
        <v>303</v>
      </c>
      <c r="E475" s="255"/>
      <c r="F475" s="256"/>
      <c r="G475" s="257"/>
      <c r="H475" s="257"/>
    </row>
    <row r="476" spans="1:8" x14ac:dyDescent="0.25">
      <c r="A476" s="254"/>
      <c r="B476" s="260" t="s">
        <v>304</v>
      </c>
      <c r="C476" s="254" t="s">
        <v>305</v>
      </c>
      <c r="D476" s="260" t="s">
        <v>306</v>
      </c>
      <c r="E476" s="255" t="s">
        <v>21</v>
      </c>
      <c r="F476" s="256">
        <v>0.55000000000000004</v>
      </c>
      <c r="G476" s="257">
        <v>16.43</v>
      </c>
      <c r="H476" s="257">
        <v>9.0399999999999991</v>
      </c>
    </row>
    <row r="477" spans="1:8" x14ac:dyDescent="0.25">
      <c r="A477" s="254"/>
      <c r="B477" s="260" t="s">
        <v>304</v>
      </c>
      <c r="C477" s="254" t="s">
        <v>377</v>
      </c>
      <c r="D477" s="260" t="s">
        <v>378</v>
      </c>
      <c r="E477" s="255" t="s">
        <v>21</v>
      </c>
      <c r="F477" s="256">
        <v>0.55000000000000004</v>
      </c>
      <c r="G477" s="257">
        <v>18.760000000000002</v>
      </c>
      <c r="H477" s="257">
        <v>10.32</v>
      </c>
    </row>
    <row r="478" spans="1:8" x14ac:dyDescent="0.25">
      <c r="A478" s="254"/>
      <c r="B478" s="260"/>
      <c r="C478" s="254"/>
      <c r="D478" s="260" t="s">
        <v>307</v>
      </c>
      <c r="E478" s="255"/>
      <c r="F478" s="256"/>
      <c r="G478" s="257"/>
      <c r="H478" s="257">
        <v>19.36</v>
      </c>
    </row>
    <row r="479" spans="1:8" x14ac:dyDescent="0.25">
      <c r="A479" s="254"/>
      <c r="B479" s="260"/>
      <c r="C479" s="254"/>
      <c r="D479" s="260" t="s">
        <v>308</v>
      </c>
      <c r="E479" s="255"/>
      <c r="F479" s="256"/>
      <c r="G479" s="257"/>
      <c r="H479" s="257">
        <v>96.22999999999999</v>
      </c>
    </row>
    <row r="480" spans="1:8" x14ac:dyDescent="0.25">
      <c r="A480" s="254"/>
      <c r="B480" s="260"/>
      <c r="C480" s="254"/>
      <c r="D480" s="260" t="s">
        <v>309</v>
      </c>
      <c r="E480" s="255"/>
      <c r="F480" s="256">
        <v>0</v>
      </c>
      <c r="G480" s="257"/>
      <c r="H480" s="257">
        <v>0</v>
      </c>
    </row>
    <row r="481" spans="1:8" x14ac:dyDescent="0.25">
      <c r="A481" s="254"/>
      <c r="B481" s="260"/>
      <c r="C481" s="254"/>
      <c r="D481" s="260" t="s">
        <v>310</v>
      </c>
      <c r="E481" s="255"/>
      <c r="F481" s="256"/>
      <c r="G481" s="257"/>
      <c r="H481" s="257">
        <v>96.22999999999999</v>
      </c>
    </row>
    <row r="482" spans="1:8" x14ac:dyDescent="0.25">
      <c r="A482" s="254"/>
      <c r="B482" s="260"/>
      <c r="C482" s="254"/>
      <c r="D482" s="260" t="s">
        <v>311</v>
      </c>
      <c r="E482" s="255"/>
      <c r="F482" s="256"/>
      <c r="G482" s="257"/>
      <c r="H482" s="257">
        <v>96.23</v>
      </c>
    </row>
    <row r="483" spans="1:8" x14ac:dyDescent="0.25">
      <c r="A483" s="251"/>
      <c r="C483" s="251"/>
      <c r="E483" s="250"/>
      <c r="F483" s="252"/>
      <c r="G483" s="253"/>
      <c r="H483" s="253"/>
    </row>
    <row r="484" spans="1:8" x14ac:dyDescent="0.25">
      <c r="A484" s="251"/>
      <c r="C484" s="251"/>
      <c r="E484" s="250"/>
      <c r="F484" s="252"/>
      <c r="G484" s="253"/>
      <c r="H484" s="253"/>
    </row>
    <row r="485" spans="1:8" x14ac:dyDescent="0.25">
      <c r="A485" s="254" t="s">
        <v>293</v>
      </c>
      <c r="B485" s="260" t="s">
        <v>294</v>
      </c>
      <c r="C485" s="254"/>
      <c r="D485" s="260"/>
      <c r="E485" s="255"/>
      <c r="F485" s="256"/>
      <c r="G485" s="257"/>
      <c r="H485" s="257"/>
    </row>
    <row r="486" spans="1:8" x14ac:dyDescent="0.25">
      <c r="A486" s="254"/>
      <c r="B486" s="260"/>
      <c r="C486" s="254" t="s">
        <v>295</v>
      </c>
      <c r="D486" s="260" t="s">
        <v>1</v>
      </c>
      <c r="E486" s="255" t="s">
        <v>296</v>
      </c>
      <c r="F486" s="256" t="s">
        <v>297</v>
      </c>
      <c r="G486" s="257" t="s">
        <v>298</v>
      </c>
      <c r="H486" s="257" t="s">
        <v>299</v>
      </c>
    </row>
    <row r="487" spans="1:8" x14ac:dyDescent="0.25">
      <c r="A487" s="254"/>
      <c r="B487" s="260"/>
      <c r="C487" s="254"/>
      <c r="D487" s="260"/>
      <c r="E487" s="255"/>
      <c r="F487" s="256"/>
      <c r="G487" s="257"/>
      <c r="H487" s="257"/>
    </row>
    <row r="488" spans="1:8" ht="30" x14ac:dyDescent="0.25">
      <c r="A488" s="258" t="s">
        <v>300</v>
      </c>
      <c r="B488" s="261" t="s">
        <v>476</v>
      </c>
      <c r="C488" s="258"/>
      <c r="D488" s="261"/>
      <c r="E488" s="259" t="s">
        <v>49</v>
      </c>
      <c r="F488" s="256" t="s">
        <v>313</v>
      </c>
      <c r="G488" s="257"/>
      <c r="H488" s="257"/>
    </row>
    <row r="489" spans="1:8" x14ac:dyDescent="0.25">
      <c r="A489" s="254"/>
      <c r="B489" s="260"/>
      <c r="C489" s="254"/>
      <c r="D489" s="260" t="s">
        <v>303</v>
      </c>
      <c r="E489" s="255"/>
      <c r="F489" s="256"/>
      <c r="G489" s="257"/>
      <c r="H489" s="257"/>
    </row>
    <row r="490" spans="1:8" x14ac:dyDescent="0.25">
      <c r="A490" s="254"/>
      <c r="B490" s="260" t="s">
        <v>304</v>
      </c>
      <c r="C490" s="254" t="s">
        <v>305</v>
      </c>
      <c r="D490" s="260" t="s">
        <v>306</v>
      </c>
      <c r="E490" s="255" t="s">
        <v>21</v>
      </c>
      <c r="F490" s="256">
        <v>0.2</v>
      </c>
      <c r="G490" s="257">
        <v>16.43</v>
      </c>
      <c r="H490" s="257">
        <v>3.29</v>
      </c>
    </row>
    <row r="491" spans="1:8" x14ac:dyDescent="0.25">
      <c r="A491" s="254"/>
      <c r="B491" s="260"/>
      <c r="C491" s="254"/>
      <c r="D491" s="260" t="s">
        <v>307</v>
      </c>
      <c r="E491" s="255"/>
      <c r="F491" s="256"/>
      <c r="G491" s="257"/>
      <c r="H491" s="257">
        <v>3.29</v>
      </c>
    </row>
    <row r="492" spans="1:8" x14ac:dyDescent="0.25">
      <c r="A492" s="254"/>
      <c r="B492" s="260"/>
      <c r="C492" s="254"/>
      <c r="D492" s="260" t="s">
        <v>308</v>
      </c>
      <c r="E492" s="255"/>
      <c r="F492" s="256"/>
      <c r="G492" s="257"/>
      <c r="H492" s="257">
        <v>3.29</v>
      </c>
    </row>
    <row r="493" spans="1:8" x14ac:dyDescent="0.25">
      <c r="A493" s="254"/>
      <c r="B493" s="260"/>
      <c r="C493" s="254"/>
      <c r="D493" s="260" t="s">
        <v>309</v>
      </c>
      <c r="E493" s="255"/>
      <c r="F493" s="256">
        <v>0</v>
      </c>
      <c r="G493" s="257"/>
      <c r="H493" s="257">
        <v>0</v>
      </c>
    </row>
    <row r="494" spans="1:8" x14ac:dyDescent="0.25">
      <c r="A494" s="254"/>
      <c r="B494" s="260"/>
      <c r="C494" s="254"/>
      <c r="D494" s="260" t="s">
        <v>310</v>
      </c>
      <c r="E494" s="255"/>
      <c r="F494" s="256"/>
      <c r="G494" s="257"/>
      <c r="H494" s="257">
        <v>3.29</v>
      </c>
    </row>
    <row r="495" spans="1:8" x14ac:dyDescent="0.25">
      <c r="A495" s="254"/>
      <c r="B495" s="260"/>
      <c r="C495" s="254"/>
      <c r="D495" s="260" t="s">
        <v>311</v>
      </c>
      <c r="E495" s="255"/>
      <c r="F495" s="256"/>
      <c r="G495" s="257"/>
      <c r="H495" s="257">
        <v>3.29</v>
      </c>
    </row>
    <row r="496" spans="1:8" x14ac:dyDescent="0.25">
      <c r="A496" s="251"/>
      <c r="C496" s="251"/>
      <c r="E496" s="250"/>
      <c r="F496" s="252"/>
      <c r="G496" s="253"/>
      <c r="H496" s="253"/>
    </row>
    <row r="497" spans="1:8" x14ac:dyDescent="0.25">
      <c r="A497" s="251"/>
      <c r="C497" s="251"/>
      <c r="E497" s="250"/>
      <c r="F497" s="252"/>
      <c r="G497" s="253"/>
      <c r="H497" s="253"/>
    </row>
    <row r="498" spans="1:8" x14ac:dyDescent="0.25">
      <c r="A498" s="254" t="s">
        <v>293</v>
      </c>
      <c r="B498" s="260" t="s">
        <v>294</v>
      </c>
      <c r="C498" s="254"/>
      <c r="D498" s="260"/>
      <c r="E498" s="255"/>
      <c r="F498" s="256"/>
      <c r="G498" s="257"/>
      <c r="H498" s="257"/>
    </row>
    <row r="499" spans="1:8" x14ac:dyDescent="0.25">
      <c r="A499" s="254"/>
      <c r="B499" s="260"/>
      <c r="C499" s="254" t="s">
        <v>295</v>
      </c>
      <c r="D499" s="260" t="s">
        <v>1</v>
      </c>
      <c r="E499" s="255" t="s">
        <v>296</v>
      </c>
      <c r="F499" s="256" t="s">
        <v>297</v>
      </c>
      <c r="G499" s="257" t="s">
        <v>298</v>
      </c>
      <c r="H499" s="257" t="s">
        <v>299</v>
      </c>
    </row>
    <row r="500" spans="1:8" x14ac:dyDescent="0.25">
      <c r="A500" s="254"/>
      <c r="B500" s="260"/>
      <c r="C500" s="254"/>
      <c r="D500" s="260"/>
      <c r="E500" s="255"/>
      <c r="F500" s="256"/>
      <c r="G500" s="257"/>
      <c r="H500" s="257"/>
    </row>
    <row r="501" spans="1:8" ht="30" x14ac:dyDescent="0.25">
      <c r="A501" s="258" t="s">
        <v>300</v>
      </c>
      <c r="B501" s="261" t="s">
        <v>477</v>
      </c>
      <c r="C501" s="258"/>
      <c r="D501" s="261"/>
      <c r="E501" s="259" t="s">
        <v>49</v>
      </c>
      <c r="F501" s="256" t="s">
        <v>478</v>
      </c>
      <c r="G501" s="257"/>
      <c r="H501" s="257"/>
    </row>
    <row r="502" spans="1:8" ht="30" x14ac:dyDescent="0.25">
      <c r="A502" s="254"/>
      <c r="B502" s="260">
        <v>0</v>
      </c>
      <c r="C502" s="254" t="s">
        <v>381</v>
      </c>
      <c r="D502" s="260" t="s">
        <v>382</v>
      </c>
      <c r="E502" s="255" t="s">
        <v>383</v>
      </c>
      <c r="F502" s="256">
        <v>0.04</v>
      </c>
      <c r="G502" s="257">
        <v>29.44</v>
      </c>
      <c r="H502" s="257">
        <v>1.18</v>
      </c>
    </row>
    <row r="503" spans="1:8" x14ac:dyDescent="0.25">
      <c r="A503" s="254"/>
      <c r="B503" s="260">
        <v>0</v>
      </c>
      <c r="C503" s="254" t="s">
        <v>384</v>
      </c>
      <c r="D503" s="260" t="s">
        <v>385</v>
      </c>
      <c r="E503" s="255" t="s">
        <v>28</v>
      </c>
      <c r="F503" s="256">
        <v>0.06</v>
      </c>
      <c r="G503" s="257">
        <v>7.3</v>
      </c>
      <c r="H503" s="257">
        <v>0.44</v>
      </c>
    </row>
    <row r="504" spans="1:8" ht="30" x14ac:dyDescent="0.25">
      <c r="A504" s="254"/>
      <c r="B504" s="260">
        <v>0</v>
      </c>
      <c r="C504" s="254" t="s">
        <v>386</v>
      </c>
      <c r="D504" s="260" t="s">
        <v>387</v>
      </c>
      <c r="E504" s="255" t="s">
        <v>28</v>
      </c>
      <c r="F504" s="256">
        <v>1.1999999999999999E-3</v>
      </c>
      <c r="G504" s="257">
        <v>35.83</v>
      </c>
      <c r="H504" s="257">
        <v>0.04</v>
      </c>
    </row>
    <row r="505" spans="1:8" x14ac:dyDescent="0.25">
      <c r="A505" s="254"/>
      <c r="B505" s="260"/>
      <c r="C505" s="254"/>
      <c r="D505" s="260" t="s">
        <v>322</v>
      </c>
      <c r="E505" s="255"/>
      <c r="F505" s="256"/>
      <c r="G505" s="257"/>
      <c r="H505" s="257">
        <v>1.66</v>
      </c>
    </row>
    <row r="506" spans="1:8" ht="30" x14ac:dyDescent="0.25">
      <c r="A506" s="254"/>
      <c r="B506" s="260">
        <v>2</v>
      </c>
      <c r="C506" s="254" t="s">
        <v>479</v>
      </c>
      <c r="D506" s="260" t="s">
        <v>480</v>
      </c>
      <c r="E506" s="255" t="s">
        <v>49</v>
      </c>
      <c r="F506" s="256">
        <v>1.05</v>
      </c>
      <c r="G506" s="257">
        <v>15.36</v>
      </c>
      <c r="H506" s="257">
        <v>16.13</v>
      </c>
    </row>
    <row r="507" spans="1:8" x14ac:dyDescent="0.25">
      <c r="A507" s="254"/>
      <c r="B507" s="260"/>
      <c r="C507" s="254"/>
      <c r="D507" s="260" t="s">
        <v>376</v>
      </c>
      <c r="E507" s="255"/>
      <c r="F507" s="256"/>
      <c r="G507" s="257"/>
      <c r="H507" s="257">
        <v>16.13</v>
      </c>
    </row>
    <row r="508" spans="1:8" x14ac:dyDescent="0.25">
      <c r="A508" s="254"/>
      <c r="B508" s="260"/>
      <c r="C508" s="254"/>
      <c r="D508" s="260" t="s">
        <v>303</v>
      </c>
      <c r="E508" s="255"/>
      <c r="F508" s="256"/>
      <c r="G508" s="257"/>
      <c r="H508" s="257"/>
    </row>
    <row r="509" spans="1:8" x14ac:dyDescent="0.25">
      <c r="A509" s="254"/>
      <c r="B509" s="260" t="s">
        <v>304</v>
      </c>
      <c r="C509" s="254" t="s">
        <v>305</v>
      </c>
      <c r="D509" s="260" t="s">
        <v>306</v>
      </c>
      <c r="E509" s="255" t="s">
        <v>21</v>
      </c>
      <c r="F509" s="256">
        <v>0.20699999999999999</v>
      </c>
      <c r="G509" s="257">
        <v>16.43</v>
      </c>
      <c r="H509" s="257">
        <v>3.4</v>
      </c>
    </row>
    <row r="510" spans="1:8" x14ac:dyDescent="0.25">
      <c r="A510" s="254"/>
      <c r="B510" s="260" t="s">
        <v>304</v>
      </c>
      <c r="C510" s="254" t="s">
        <v>377</v>
      </c>
      <c r="D510" s="260" t="s">
        <v>378</v>
      </c>
      <c r="E510" s="255" t="s">
        <v>21</v>
      </c>
      <c r="F510" s="256">
        <v>0.112</v>
      </c>
      <c r="G510" s="257">
        <v>18.760000000000002</v>
      </c>
      <c r="H510" s="257">
        <v>2.1</v>
      </c>
    </row>
    <row r="511" spans="1:8" x14ac:dyDescent="0.25">
      <c r="A511" s="254"/>
      <c r="B511" s="260"/>
      <c r="C511" s="254"/>
      <c r="D511" s="260" t="s">
        <v>307</v>
      </c>
      <c r="E511" s="255"/>
      <c r="F511" s="256"/>
      <c r="G511" s="257"/>
      <c r="H511" s="257">
        <v>5.5</v>
      </c>
    </row>
    <row r="512" spans="1:8" x14ac:dyDescent="0.25">
      <c r="A512" s="254"/>
      <c r="B512" s="260"/>
      <c r="C512" s="254"/>
      <c r="D512" s="260" t="s">
        <v>308</v>
      </c>
      <c r="E512" s="255"/>
      <c r="F512" s="256"/>
      <c r="G512" s="257"/>
      <c r="H512" s="257">
        <v>23.29</v>
      </c>
    </row>
    <row r="513" spans="1:8" x14ac:dyDescent="0.25">
      <c r="A513" s="254"/>
      <c r="B513" s="260"/>
      <c r="C513" s="254"/>
      <c r="D513" s="260" t="s">
        <v>309</v>
      </c>
      <c r="E513" s="255"/>
      <c r="F513" s="256">
        <v>0</v>
      </c>
      <c r="G513" s="257"/>
      <c r="H513" s="257">
        <v>0</v>
      </c>
    </row>
    <row r="514" spans="1:8" x14ac:dyDescent="0.25">
      <c r="A514" s="254"/>
      <c r="B514" s="260"/>
      <c r="C514" s="254"/>
      <c r="D514" s="260" t="s">
        <v>310</v>
      </c>
      <c r="E514" s="255"/>
      <c r="F514" s="256"/>
      <c r="G514" s="257"/>
      <c r="H514" s="257">
        <v>23.29</v>
      </c>
    </row>
    <row r="515" spans="1:8" x14ac:dyDescent="0.25">
      <c r="A515" s="254"/>
      <c r="B515" s="260"/>
      <c r="C515" s="254"/>
      <c r="D515" s="260" t="s">
        <v>311</v>
      </c>
      <c r="E515" s="255"/>
      <c r="F515" s="256"/>
      <c r="G515" s="257"/>
      <c r="H515" s="257">
        <v>23.29</v>
      </c>
    </row>
    <row r="516" spans="1:8" x14ac:dyDescent="0.25">
      <c r="A516" s="251"/>
      <c r="C516" s="251"/>
      <c r="E516" s="250"/>
      <c r="F516" s="252"/>
      <c r="G516" s="253"/>
      <c r="H516" s="253"/>
    </row>
    <row r="517" spans="1:8" x14ac:dyDescent="0.25">
      <c r="A517" s="251"/>
      <c r="C517" s="251"/>
      <c r="E517" s="250"/>
      <c r="F517" s="252"/>
      <c r="G517" s="253"/>
      <c r="H517" s="253"/>
    </row>
    <row r="518" spans="1:8" x14ac:dyDescent="0.25">
      <c r="A518" s="254" t="s">
        <v>293</v>
      </c>
      <c r="B518" s="260" t="s">
        <v>294</v>
      </c>
      <c r="C518" s="254"/>
      <c r="D518" s="260"/>
      <c r="E518" s="255"/>
      <c r="F518" s="256"/>
      <c r="G518" s="257"/>
      <c r="H518" s="257"/>
    </row>
    <row r="519" spans="1:8" x14ac:dyDescent="0.25">
      <c r="A519" s="254"/>
      <c r="B519" s="260"/>
      <c r="C519" s="254" t="s">
        <v>295</v>
      </c>
      <c r="D519" s="260" t="s">
        <v>1</v>
      </c>
      <c r="E519" s="255" t="s">
        <v>296</v>
      </c>
      <c r="F519" s="256" t="s">
        <v>297</v>
      </c>
      <c r="G519" s="257" t="s">
        <v>298</v>
      </c>
      <c r="H519" s="257" t="s">
        <v>299</v>
      </c>
    </row>
    <row r="520" spans="1:8" x14ac:dyDescent="0.25">
      <c r="A520" s="254"/>
      <c r="B520" s="260"/>
      <c r="C520" s="254"/>
      <c r="D520" s="260"/>
      <c r="E520" s="255"/>
      <c r="F520" s="256"/>
      <c r="G520" s="257"/>
      <c r="H520" s="257"/>
    </row>
    <row r="521" spans="1:8" ht="30" x14ac:dyDescent="0.25">
      <c r="A521" s="258" t="s">
        <v>300</v>
      </c>
      <c r="B521" s="261" t="s">
        <v>481</v>
      </c>
      <c r="C521" s="258"/>
      <c r="D521" s="261"/>
      <c r="E521" s="259" t="s">
        <v>49</v>
      </c>
      <c r="F521" s="256" t="s">
        <v>478</v>
      </c>
      <c r="G521" s="257"/>
      <c r="H521" s="257"/>
    </row>
    <row r="522" spans="1:8" ht="30" x14ac:dyDescent="0.25">
      <c r="A522" s="254"/>
      <c r="B522" s="260">
        <v>0</v>
      </c>
      <c r="C522" s="254" t="s">
        <v>381</v>
      </c>
      <c r="D522" s="260" t="s">
        <v>382</v>
      </c>
      <c r="E522" s="255" t="s">
        <v>383</v>
      </c>
      <c r="F522" s="256">
        <v>0.04</v>
      </c>
      <c r="G522" s="257">
        <v>29.44</v>
      </c>
      <c r="H522" s="257">
        <v>1.18</v>
      </c>
    </row>
    <row r="523" spans="1:8" x14ac:dyDescent="0.25">
      <c r="A523" s="254"/>
      <c r="B523" s="260">
        <v>0</v>
      </c>
      <c r="C523" s="254" t="s">
        <v>384</v>
      </c>
      <c r="D523" s="260" t="s">
        <v>385</v>
      </c>
      <c r="E523" s="255" t="s">
        <v>28</v>
      </c>
      <c r="F523" s="256">
        <v>0.06</v>
      </c>
      <c r="G523" s="257">
        <v>7.3</v>
      </c>
      <c r="H523" s="257">
        <v>0.44</v>
      </c>
    </row>
    <row r="524" spans="1:8" ht="30" x14ac:dyDescent="0.25">
      <c r="A524" s="254"/>
      <c r="B524" s="260">
        <v>0</v>
      </c>
      <c r="C524" s="254" t="s">
        <v>386</v>
      </c>
      <c r="D524" s="260" t="s">
        <v>387</v>
      </c>
      <c r="E524" s="255" t="s">
        <v>28</v>
      </c>
      <c r="F524" s="256">
        <v>1.1999999999999999E-3</v>
      </c>
      <c r="G524" s="257">
        <v>35.83</v>
      </c>
      <c r="H524" s="257">
        <v>0.04</v>
      </c>
    </row>
    <row r="525" spans="1:8" x14ac:dyDescent="0.25">
      <c r="A525" s="254"/>
      <c r="B525" s="260"/>
      <c r="C525" s="254"/>
      <c r="D525" s="260" t="s">
        <v>322</v>
      </c>
      <c r="E525" s="255"/>
      <c r="F525" s="256"/>
      <c r="G525" s="257"/>
      <c r="H525" s="257">
        <v>1.66</v>
      </c>
    </row>
    <row r="526" spans="1:8" ht="30" x14ac:dyDescent="0.25">
      <c r="A526" s="254"/>
      <c r="B526" s="260">
        <v>2</v>
      </c>
      <c r="C526" s="254" t="s">
        <v>479</v>
      </c>
      <c r="D526" s="260" t="s">
        <v>480</v>
      </c>
      <c r="E526" s="255" t="s">
        <v>49</v>
      </c>
      <c r="F526" s="256">
        <v>1.6</v>
      </c>
      <c r="G526" s="257">
        <v>15.36</v>
      </c>
      <c r="H526" s="257">
        <v>24.58</v>
      </c>
    </row>
    <row r="527" spans="1:8" x14ac:dyDescent="0.25">
      <c r="A527" s="254"/>
      <c r="B527" s="260"/>
      <c r="C527" s="254"/>
      <c r="D527" s="260" t="s">
        <v>376</v>
      </c>
      <c r="E527" s="255"/>
      <c r="F527" s="256"/>
      <c r="G527" s="257"/>
      <c r="H527" s="257">
        <v>24.58</v>
      </c>
    </row>
    <row r="528" spans="1:8" x14ac:dyDescent="0.25">
      <c r="A528" s="254"/>
      <c r="B528" s="260"/>
      <c r="C528" s="254"/>
      <c r="D528" s="260" t="s">
        <v>303</v>
      </c>
      <c r="E528" s="255"/>
      <c r="F528" s="256"/>
      <c r="G528" s="257"/>
      <c r="H528" s="257"/>
    </row>
    <row r="529" spans="1:8" x14ac:dyDescent="0.25">
      <c r="A529" s="254"/>
      <c r="B529" s="260" t="s">
        <v>304</v>
      </c>
      <c r="C529" s="254" t="s">
        <v>305</v>
      </c>
      <c r="D529" s="260" t="s">
        <v>306</v>
      </c>
      <c r="E529" s="255" t="s">
        <v>21</v>
      </c>
      <c r="F529" s="256">
        <v>0.20699999999999999</v>
      </c>
      <c r="G529" s="257">
        <v>16.43</v>
      </c>
      <c r="H529" s="257">
        <v>3.4</v>
      </c>
    </row>
    <row r="530" spans="1:8" x14ac:dyDescent="0.25">
      <c r="A530" s="254"/>
      <c r="B530" s="260" t="s">
        <v>304</v>
      </c>
      <c r="C530" s="254" t="s">
        <v>377</v>
      </c>
      <c r="D530" s="260" t="s">
        <v>378</v>
      </c>
      <c r="E530" s="255" t="s">
        <v>21</v>
      </c>
      <c r="F530" s="256">
        <v>0.112</v>
      </c>
      <c r="G530" s="257">
        <v>18.760000000000002</v>
      </c>
      <c r="H530" s="257">
        <v>2.1</v>
      </c>
    </row>
    <row r="531" spans="1:8" x14ac:dyDescent="0.25">
      <c r="A531" s="254"/>
      <c r="B531" s="260"/>
      <c r="C531" s="254"/>
      <c r="D531" s="260" t="s">
        <v>307</v>
      </c>
      <c r="E531" s="255"/>
      <c r="F531" s="256"/>
      <c r="G531" s="257"/>
      <c r="H531" s="257">
        <v>5.5</v>
      </c>
    </row>
    <row r="532" spans="1:8" x14ac:dyDescent="0.25">
      <c r="A532" s="254"/>
      <c r="B532" s="260"/>
      <c r="C532" s="254"/>
      <c r="D532" s="260" t="s">
        <v>308</v>
      </c>
      <c r="E532" s="255"/>
      <c r="F532" s="256"/>
      <c r="G532" s="257"/>
      <c r="H532" s="257">
        <v>31.74</v>
      </c>
    </row>
    <row r="533" spans="1:8" x14ac:dyDescent="0.25">
      <c r="A533" s="254"/>
      <c r="B533" s="260"/>
      <c r="C533" s="254"/>
      <c r="D533" s="260" t="s">
        <v>309</v>
      </c>
      <c r="E533" s="255"/>
      <c r="F533" s="256">
        <v>0</v>
      </c>
      <c r="G533" s="257"/>
      <c r="H533" s="257">
        <v>0</v>
      </c>
    </row>
    <row r="534" spans="1:8" x14ac:dyDescent="0.25">
      <c r="A534" s="254"/>
      <c r="B534" s="260"/>
      <c r="C534" s="254"/>
      <c r="D534" s="260" t="s">
        <v>310</v>
      </c>
      <c r="E534" s="255"/>
      <c r="F534" s="256"/>
      <c r="G534" s="257"/>
      <c r="H534" s="257">
        <v>31.74</v>
      </c>
    </row>
    <row r="535" spans="1:8" x14ac:dyDescent="0.25">
      <c r="A535" s="254"/>
      <c r="B535" s="260"/>
      <c r="C535" s="254"/>
      <c r="D535" s="260" t="s">
        <v>311</v>
      </c>
      <c r="E535" s="255"/>
      <c r="F535" s="256"/>
      <c r="G535" s="257"/>
      <c r="H535" s="257">
        <v>31.74</v>
      </c>
    </row>
    <row r="536" spans="1:8" x14ac:dyDescent="0.25">
      <c r="A536" s="251"/>
      <c r="C536" s="251"/>
      <c r="E536" s="250"/>
      <c r="F536" s="252"/>
      <c r="G536" s="253"/>
      <c r="H536" s="253"/>
    </row>
    <row r="537" spans="1:8" x14ac:dyDescent="0.25">
      <c r="A537" s="251"/>
      <c r="C537" s="251"/>
      <c r="E537" s="250"/>
      <c r="F537" s="252"/>
      <c r="G537" s="253"/>
      <c r="H537" s="253"/>
    </row>
    <row r="538" spans="1:8" x14ac:dyDescent="0.25">
      <c r="A538" s="254" t="s">
        <v>293</v>
      </c>
      <c r="B538" s="260" t="s">
        <v>294</v>
      </c>
      <c r="C538" s="254"/>
      <c r="D538" s="260"/>
      <c r="E538" s="255"/>
      <c r="F538" s="256"/>
      <c r="G538" s="257"/>
      <c r="H538" s="257"/>
    </row>
    <row r="539" spans="1:8" x14ac:dyDescent="0.25">
      <c r="A539" s="254"/>
      <c r="B539" s="260"/>
      <c r="C539" s="254" t="s">
        <v>295</v>
      </c>
      <c r="D539" s="260" t="s">
        <v>1</v>
      </c>
      <c r="E539" s="255" t="s">
        <v>296</v>
      </c>
      <c r="F539" s="256" t="s">
        <v>297</v>
      </c>
      <c r="G539" s="257" t="s">
        <v>298</v>
      </c>
      <c r="H539" s="257" t="s">
        <v>299</v>
      </c>
    </row>
    <row r="540" spans="1:8" x14ac:dyDescent="0.25">
      <c r="A540" s="254"/>
      <c r="B540" s="260"/>
      <c r="C540" s="254"/>
      <c r="D540" s="260"/>
      <c r="E540" s="255"/>
      <c r="F540" s="256"/>
      <c r="G540" s="257"/>
      <c r="H540" s="257"/>
    </row>
    <row r="541" spans="1:8" ht="45" x14ac:dyDescent="0.25">
      <c r="A541" s="258" t="s">
        <v>300</v>
      </c>
      <c r="B541" s="261" t="s">
        <v>482</v>
      </c>
      <c r="C541" s="258"/>
      <c r="D541" s="261"/>
      <c r="E541" s="259" t="s">
        <v>11</v>
      </c>
      <c r="F541" s="256" t="s">
        <v>478</v>
      </c>
      <c r="G541" s="257"/>
      <c r="H541" s="257"/>
    </row>
    <row r="542" spans="1:8" ht="30" x14ac:dyDescent="0.25">
      <c r="A542" s="254"/>
      <c r="B542" s="260">
        <v>2</v>
      </c>
      <c r="C542" s="254" t="s">
        <v>483</v>
      </c>
      <c r="D542" s="260" t="s">
        <v>484</v>
      </c>
      <c r="E542" s="255" t="s">
        <v>11</v>
      </c>
      <c r="F542" s="256">
        <v>1.1000000000000001</v>
      </c>
      <c r="G542" s="257">
        <v>29</v>
      </c>
      <c r="H542" s="257">
        <v>31.9</v>
      </c>
    </row>
    <row r="543" spans="1:8" ht="30" x14ac:dyDescent="0.25">
      <c r="A543" s="254"/>
      <c r="B543" s="260">
        <v>2</v>
      </c>
      <c r="C543" s="254" t="s">
        <v>374</v>
      </c>
      <c r="D543" s="260" t="s">
        <v>375</v>
      </c>
      <c r="E543" s="255" t="s">
        <v>17</v>
      </c>
      <c r="F543" s="256">
        <v>4</v>
      </c>
      <c r="G543" s="257">
        <v>0.31</v>
      </c>
      <c r="H543" s="257">
        <v>1.24</v>
      </c>
    </row>
    <row r="544" spans="1:8" x14ac:dyDescent="0.25">
      <c r="A544" s="254"/>
      <c r="B544" s="260"/>
      <c r="C544" s="254"/>
      <c r="D544" s="260" t="s">
        <v>376</v>
      </c>
      <c r="E544" s="255"/>
      <c r="F544" s="256"/>
      <c r="G544" s="257"/>
      <c r="H544" s="257">
        <v>33.14</v>
      </c>
    </row>
    <row r="545" spans="1:8" x14ac:dyDescent="0.25">
      <c r="A545" s="254"/>
      <c r="B545" s="260"/>
      <c r="C545" s="254"/>
      <c r="D545" s="260" t="s">
        <v>303</v>
      </c>
      <c r="E545" s="255"/>
      <c r="F545" s="256"/>
      <c r="G545" s="257"/>
      <c r="H545" s="257"/>
    </row>
    <row r="546" spans="1:8" x14ac:dyDescent="0.25">
      <c r="A546" s="254"/>
      <c r="B546" s="260" t="s">
        <v>304</v>
      </c>
      <c r="C546" s="254" t="s">
        <v>305</v>
      </c>
      <c r="D546" s="260" t="s">
        <v>306</v>
      </c>
      <c r="E546" s="255" t="s">
        <v>21</v>
      </c>
      <c r="F546" s="256">
        <v>6.0999999999999999E-2</v>
      </c>
      <c r="G546" s="257">
        <v>16.43</v>
      </c>
      <c r="H546" s="257">
        <v>1</v>
      </c>
    </row>
    <row r="547" spans="1:8" x14ac:dyDescent="0.25">
      <c r="A547" s="254"/>
      <c r="B547" s="260" t="s">
        <v>304</v>
      </c>
      <c r="C547" s="254" t="s">
        <v>377</v>
      </c>
      <c r="D547" s="260" t="s">
        <v>378</v>
      </c>
      <c r="E547" s="255" t="s">
        <v>21</v>
      </c>
      <c r="F547" s="256">
        <v>9.6000000000000002E-2</v>
      </c>
      <c r="G547" s="257">
        <v>18.760000000000002</v>
      </c>
      <c r="H547" s="257">
        <v>1.8</v>
      </c>
    </row>
    <row r="548" spans="1:8" x14ac:dyDescent="0.25">
      <c r="A548" s="254"/>
      <c r="B548" s="260"/>
      <c r="C548" s="254"/>
      <c r="D548" s="260" t="s">
        <v>307</v>
      </c>
      <c r="E548" s="255"/>
      <c r="F548" s="256"/>
      <c r="G548" s="257"/>
      <c r="H548" s="257">
        <v>2.8</v>
      </c>
    </row>
    <row r="549" spans="1:8" x14ac:dyDescent="0.25">
      <c r="A549" s="254"/>
      <c r="B549" s="260"/>
      <c r="C549" s="254"/>
      <c r="D549" s="260" t="s">
        <v>308</v>
      </c>
      <c r="E549" s="255"/>
      <c r="F549" s="256"/>
      <c r="G549" s="257"/>
      <c r="H549" s="257">
        <v>35.94</v>
      </c>
    </row>
    <row r="550" spans="1:8" x14ac:dyDescent="0.25">
      <c r="A550" s="254"/>
      <c r="B550" s="260"/>
      <c r="C550" s="254"/>
      <c r="D550" s="260" t="s">
        <v>309</v>
      </c>
      <c r="E550" s="255"/>
      <c r="F550" s="256">
        <v>0</v>
      </c>
      <c r="G550" s="257"/>
      <c r="H550" s="257">
        <v>0</v>
      </c>
    </row>
    <row r="551" spans="1:8" x14ac:dyDescent="0.25">
      <c r="A551" s="254"/>
      <c r="B551" s="260"/>
      <c r="C551" s="254"/>
      <c r="D551" s="260" t="s">
        <v>310</v>
      </c>
      <c r="E551" s="255"/>
      <c r="F551" s="256"/>
      <c r="G551" s="257"/>
      <c r="H551" s="257">
        <v>35.94</v>
      </c>
    </row>
    <row r="552" spans="1:8" x14ac:dyDescent="0.25">
      <c r="A552" s="254"/>
      <c r="B552" s="260"/>
      <c r="C552" s="254"/>
      <c r="D552" s="260" t="s">
        <v>311</v>
      </c>
      <c r="E552" s="255"/>
      <c r="F552" s="256"/>
      <c r="G552" s="257"/>
      <c r="H552" s="257">
        <v>35.94</v>
      </c>
    </row>
    <row r="553" spans="1:8" x14ac:dyDescent="0.25">
      <c r="A553" s="251"/>
      <c r="C553" s="251"/>
      <c r="E553" s="250"/>
      <c r="F553" s="252"/>
      <c r="G553" s="253"/>
      <c r="H553" s="253"/>
    </row>
    <row r="554" spans="1:8" x14ac:dyDescent="0.25">
      <c r="A554" s="251"/>
      <c r="C554" s="251"/>
      <c r="E554" s="250"/>
      <c r="F554" s="252"/>
      <c r="G554" s="253"/>
      <c r="H554" s="253"/>
    </row>
    <row r="555" spans="1:8" x14ac:dyDescent="0.25">
      <c r="A555" s="254" t="s">
        <v>293</v>
      </c>
      <c r="B555" s="260" t="s">
        <v>294</v>
      </c>
      <c r="C555" s="254"/>
      <c r="D555" s="260"/>
      <c r="E555" s="255"/>
      <c r="F555" s="256"/>
      <c r="G555" s="257"/>
      <c r="H555" s="257"/>
    </row>
    <row r="556" spans="1:8" x14ac:dyDescent="0.25">
      <c r="A556" s="254"/>
      <c r="B556" s="260"/>
      <c r="C556" s="254" t="s">
        <v>295</v>
      </c>
      <c r="D556" s="260" t="s">
        <v>1</v>
      </c>
      <c r="E556" s="255" t="s">
        <v>296</v>
      </c>
      <c r="F556" s="256" t="s">
        <v>297</v>
      </c>
      <c r="G556" s="257" t="s">
        <v>298</v>
      </c>
      <c r="H556" s="257" t="s">
        <v>299</v>
      </c>
    </row>
    <row r="557" spans="1:8" x14ac:dyDescent="0.25">
      <c r="A557" s="254"/>
      <c r="B557" s="260"/>
      <c r="C557" s="254"/>
      <c r="D557" s="260"/>
      <c r="E557" s="255"/>
      <c r="F557" s="256"/>
      <c r="G557" s="257"/>
      <c r="H557" s="257"/>
    </row>
    <row r="558" spans="1:8" ht="45" x14ac:dyDescent="0.25">
      <c r="A558" s="258" t="s">
        <v>300</v>
      </c>
      <c r="B558" s="261" t="s">
        <v>485</v>
      </c>
      <c r="C558" s="258"/>
      <c r="D558" s="261"/>
      <c r="E558" s="259" t="s">
        <v>11</v>
      </c>
      <c r="F558" s="256" t="s">
        <v>468</v>
      </c>
      <c r="G558" s="257"/>
      <c r="H558" s="257"/>
    </row>
    <row r="559" spans="1:8" x14ac:dyDescent="0.25">
      <c r="A559" s="254"/>
      <c r="B559" s="260">
        <v>0</v>
      </c>
      <c r="C559" s="254" t="s">
        <v>486</v>
      </c>
      <c r="D559" s="260" t="s">
        <v>487</v>
      </c>
      <c r="E559" s="255" t="s">
        <v>28</v>
      </c>
      <c r="F559" s="256">
        <v>0.14449999999999999</v>
      </c>
      <c r="G559" s="257">
        <v>120.39</v>
      </c>
      <c r="H559" s="257">
        <v>17.399999999999999</v>
      </c>
    </row>
    <row r="560" spans="1:8" ht="30" x14ac:dyDescent="0.25">
      <c r="A560" s="254"/>
      <c r="B560" s="260">
        <v>0</v>
      </c>
      <c r="C560" s="254" t="s">
        <v>488</v>
      </c>
      <c r="D560" s="260" t="s">
        <v>489</v>
      </c>
      <c r="E560" s="255" t="s">
        <v>28</v>
      </c>
      <c r="F560" s="256">
        <v>20</v>
      </c>
      <c r="G560" s="257">
        <v>8.26</v>
      </c>
      <c r="H560" s="257">
        <v>165.2</v>
      </c>
    </row>
    <row r="561" spans="1:8" x14ac:dyDescent="0.25">
      <c r="A561" s="254"/>
      <c r="B561" s="260"/>
      <c r="C561" s="254"/>
      <c r="D561" s="260" t="s">
        <v>322</v>
      </c>
      <c r="E561" s="255"/>
      <c r="F561" s="256"/>
      <c r="G561" s="257"/>
      <c r="H561" s="257">
        <v>182.6</v>
      </c>
    </row>
    <row r="562" spans="1:8" ht="30" x14ac:dyDescent="0.25">
      <c r="A562" s="254"/>
      <c r="B562" s="260">
        <v>0</v>
      </c>
      <c r="C562" s="254" t="s">
        <v>490</v>
      </c>
      <c r="D562" s="260" t="s">
        <v>491</v>
      </c>
      <c r="E562" s="255" t="s">
        <v>63</v>
      </c>
      <c r="F562" s="256">
        <v>0.21479999999999999</v>
      </c>
      <c r="G562" s="257">
        <v>67.97</v>
      </c>
      <c r="H562" s="257">
        <v>14.6</v>
      </c>
    </row>
    <row r="563" spans="1:8" x14ac:dyDescent="0.25">
      <c r="A563" s="254"/>
      <c r="B563" s="260"/>
      <c r="C563" s="254"/>
      <c r="D563" s="260" t="s">
        <v>492</v>
      </c>
      <c r="E563" s="255"/>
      <c r="F563" s="256"/>
      <c r="G563" s="257"/>
      <c r="H563" s="257">
        <v>14.6</v>
      </c>
    </row>
    <row r="564" spans="1:8" ht="30" x14ac:dyDescent="0.25">
      <c r="A564" s="254"/>
      <c r="B564" s="260">
        <v>2</v>
      </c>
      <c r="C564" s="254" t="s">
        <v>493</v>
      </c>
      <c r="D564" s="260" t="s">
        <v>494</v>
      </c>
      <c r="E564" s="255" t="s">
        <v>11</v>
      </c>
      <c r="F564" s="256">
        <v>1.05</v>
      </c>
      <c r="G564" s="257">
        <v>55.55</v>
      </c>
      <c r="H564" s="257">
        <v>58.33</v>
      </c>
    </row>
    <row r="565" spans="1:8" x14ac:dyDescent="0.25">
      <c r="A565" s="254"/>
      <c r="B565" s="260"/>
      <c r="C565" s="254"/>
      <c r="D565" s="260" t="s">
        <v>455</v>
      </c>
      <c r="E565" s="255"/>
      <c r="F565" s="256"/>
      <c r="G565" s="257"/>
      <c r="H565" s="257">
        <v>58.33</v>
      </c>
    </row>
    <row r="566" spans="1:8" x14ac:dyDescent="0.25">
      <c r="A566" s="254"/>
      <c r="B566" s="260"/>
      <c r="C566" s="254"/>
      <c r="D566" s="260" t="s">
        <v>303</v>
      </c>
      <c r="E566" s="255"/>
      <c r="F566" s="256"/>
      <c r="G566" s="257"/>
      <c r="H566" s="257"/>
    </row>
    <row r="567" spans="1:8" x14ac:dyDescent="0.25">
      <c r="A567" s="254"/>
      <c r="B567" s="260" t="s">
        <v>304</v>
      </c>
      <c r="C567" s="254" t="s">
        <v>368</v>
      </c>
      <c r="D567" s="260" t="s">
        <v>369</v>
      </c>
      <c r="E567" s="255" t="s">
        <v>21</v>
      </c>
      <c r="F567" s="256">
        <v>0.96319999999999995</v>
      </c>
      <c r="G567" s="257">
        <v>20.02</v>
      </c>
      <c r="H567" s="257">
        <v>19.28</v>
      </c>
    </row>
    <row r="568" spans="1:8" x14ac:dyDescent="0.25">
      <c r="A568" s="254"/>
      <c r="B568" s="260" t="s">
        <v>304</v>
      </c>
      <c r="C568" s="254" t="s">
        <v>305</v>
      </c>
      <c r="D568" s="260" t="s">
        <v>306</v>
      </c>
      <c r="E568" s="255" t="s">
        <v>21</v>
      </c>
      <c r="F568" s="256">
        <v>0.96319999999999995</v>
      </c>
      <c r="G568" s="257">
        <v>16.43</v>
      </c>
      <c r="H568" s="257">
        <v>15.83</v>
      </c>
    </row>
    <row r="569" spans="1:8" x14ac:dyDescent="0.25">
      <c r="A569" s="254"/>
      <c r="B569" s="260"/>
      <c r="C569" s="254"/>
      <c r="D569" s="260" t="s">
        <v>307</v>
      </c>
      <c r="E569" s="255"/>
      <c r="F569" s="256"/>
      <c r="G569" s="257"/>
      <c r="H569" s="257">
        <v>35.11</v>
      </c>
    </row>
    <row r="570" spans="1:8" x14ac:dyDescent="0.25">
      <c r="A570" s="254"/>
      <c r="B570" s="260"/>
      <c r="C570" s="254"/>
      <c r="D570" s="260" t="s">
        <v>308</v>
      </c>
      <c r="E570" s="255"/>
      <c r="F570" s="256"/>
      <c r="G570" s="257"/>
      <c r="H570" s="257">
        <v>290.63999999999993</v>
      </c>
    </row>
    <row r="571" spans="1:8" x14ac:dyDescent="0.25">
      <c r="A571" s="254"/>
      <c r="B571" s="260"/>
      <c r="C571" s="254"/>
      <c r="D571" s="260" t="s">
        <v>309</v>
      </c>
      <c r="E571" s="255"/>
      <c r="F571" s="256">
        <v>0</v>
      </c>
      <c r="G571" s="257"/>
      <c r="H571" s="257">
        <v>0</v>
      </c>
    </row>
    <row r="572" spans="1:8" x14ac:dyDescent="0.25">
      <c r="A572" s="254"/>
      <c r="B572" s="260"/>
      <c r="C572" s="254"/>
      <c r="D572" s="260" t="s">
        <v>310</v>
      </c>
      <c r="E572" s="255"/>
      <c r="F572" s="256"/>
      <c r="G572" s="257"/>
      <c r="H572" s="257">
        <v>290.63999999999993</v>
      </c>
    </row>
    <row r="573" spans="1:8" x14ac:dyDescent="0.25">
      <c r="A573" s="254"/>
      <c r="B573" s="260"/>
      <c r="C573" s="254"/>
      <c r="D573" s="260" t="s">
        <v>311</v>
      </c>
      <c r="E573" s="255"/>
      <c r="F573" s="256"/>
      <c r="G573" s="257"/>
      <c r="H573" s="257">
        <v>290.64</v>
      </c>
    </row>
    <row r="574" spans="1:8" x14ac:dyDescent="0.25">
      <c r="A574" s="251"/>
      <c r="C574" s="251"/>
      <c r="E574" s="250"/>
      <c r="F574" s="252"/>
      <c r="G574" s="253"/>
      <c r="H574" s="253"/>
    </row>
    <row r="575" spans="1:8" x14ac:dyDescent="0.25">
      <c r="A575" s="251"/>
      <c r="C575" s="251"/>
      <c r="E575" s="250"/>
      <c r="F575" s="252"/>
      <c r="G575" s="253"/>
      <c r="H575" s="253"/>
    </row>
    <row r="576" spans="1:8" x14ac:dyDescent="0.25">
      <c r="A576" s="254" t="s">
        <v>293</v>
      </c>
      <c r="B576" s="260" t="s">
        <v>294</v>
      </c>
      <c r="C576" s="254"/>
      <c r="D576" s="260"/>
      <c r="E576" s="255"/>
      <c r="F576" s="256"/>
      <c r="G576" s="257"/>
      <c r="H576" s="257"/>
    </row>
    <row r="577" spans="1:8" x14ac:dyDescent="0.25">
      <c r="A577" s="254"/>
      <c r="B577" s="260"/>
      <c r="C577" s="254" t="s">
        <v>295</v>
      </c>
      <c r="D577" s="260" t="s">
        <v>1</v>
      </c>
      <c r="E577" s="255" t="s">
        <v>296</v>
      </c>
      <c r="F577" s="256" t="s">
        <v>297</v>
      </c>
      <c r="G577" s="257" t="s">
        <v>298</v>
      </c>
      <c r="H577" s="257" t="s">
        <v>299</v>
      </c>
    </row>
    <row r="578" spans="1:8" x14ac:dyDescent="0.25">
      <c r="A578" s="254"/>
      <c r="B578" s="260"/>
      <c r="C578" s="254"/>
      <c r="D578" s="260"/>
      <c r="E578" s="255"/>
      <c r="F578" s="256"/>
      <c r="G578" s="257"/>
      <c r="H578" s="257"/>
    </row>
    <row r="579" spans="1:8" ht="45" x14ac:dyDescent="0.25">
      <c r="A579" s="258" t="s">
        <v>300</v>
      </c>
      <c r="B579" s="261" t="s">
        <v>495</v>
      </c>
      <c r="C579" s="258"/>
      <c r="D579" s="261"/>
      <c r="E579" s="259" t="s">
        <v>17</v>
      </c>
      <c r="F579" s="256" t="s">
        <v>313</v>
      </c>
      <c r="G579" s="257"/>
      <c r="H579" s="257"/>
    </row>
    <row r="580" spans="1:8" x14ac:dyDescent="0.25">
      <c r="A580" s="254"/>
      <c r="B580" s="260"/>
      <c r="C580" s="254"/>
      <c r="D580" s="260" t="s">
        <v>303</v>
      </c>
      <c r="E580" s="255"/>
      <c r="F580" s="256"/>
      <c r="G580" s="257"/>
      <c r="H580" s="257"/>
    </row>
    <row r="581" spans="1:8" x14ac:dyDescent="0.25">
      <c r="A581" s="254"/>
      <c r="B581" s="260" t="s">
        <v>304</v>
      </c>
      <c r="C581" s="254" t="s">
        <v>496</v>
      </c>
      <c r="D581" s="260" t="s">
        <v>497</v>
      </c>
      <c r="E581" s="255" t="s">
        <v>21</v>
      </c>
      <c r="F581" s="256">
        <v>2.2000000000000002</v>
      </c>
      <c r="G581" s="257">
        <v>20.69</v>
      </c>
      <c r="H581" s="257">
        <v>45.52</v>
      </c>
    </row>
    <row r="582" spans="1:8" x14ac:dyDescent="0.25">
      <c r="A582" s="254"/>
      <c r="B582" s="260" t="s">
        <v>304</v>
      </c>
      <c r="C582" s="254" t="s">
        <v>305</v>
      </c>
      <c r="D582" s="260" t="s">
        <v>306</v>
      </c>
      <c r="E582" s="255" t="s">
        <v>21</v>
      </c>
      <c r="F582" s="256">
        <v>2.2000000000000002</v>
      </c>
      <c r="G582" s="257">
        <v>16.43</v>
      </c>
      <c r="H582" s="257">
        <v>36.15</v>
      </c>
    </row>
    <row r="583" spans="1:8" x14ac:dyDescent="0.25">
      <c r="A583" s="254"/>
      <c r="B583" s="260"/>
      <c r="C583" s="254"/>
      <c r="D583" s="260" t="s">
        <v>307</v>
      </c>
      <c r="E583" s="255"/>
      <c r="F583" s="256"/>
      <c r="G583" s="257"/>
      <c r="H583" s="257">
        <v>81.67</v>
      </c>
    </row>
    <row r="584" spans="1:8" x14ac:dyDescent="0.25">
      <c r="A584" s="254"/>
      <c r="B584" s="260"/>
      <c r="C584" s="254"/>
      <c r="D584" s="260" t="s">
        <v>308</v>
      </c>
      <c r="E584" s="255"/>
      <c r="F584" s="256"/>
      <c r="G584" s="257"/>
      <c r="H584" s="257">
        <v>81.67</v>
      </c>
    </row>
    <row r="585" spans="1:8" x14ac:dyDescent="0.25">
      <c r="A585" s="254"/>
      <c r="B585" s="260"/>
      <c r="C585" s="254"/>
      <c r="D585" s="260" t="s">
        <v>309</v>
      </c>
      <c r="E585" s="255"/>
      <c r="F585" s="256">
        <v>0</v>
      </c>
      <c r="G585" s="257"/>
      <c r="H585" s="257">
        <v>0</v>
      </c>
    </row>
    <row r="586" spans="1:8" x14ac:dyDescent="0.25">
      <c r="A586" s="254"/>
      <c r="B586" s="260"/>
      <c r="C586" s="254"/>
      <c r="D586" s="260" t="s">
        <v>310</v>
      </c>
      <c r="E586" s="255"/>
      <c r="F586" s="256"/>
      <c r="G586" s="257"/>
      <c r="H586" s="257">
        <v>81.67</v>
      </c>
    </row>
    <row r="587" spans="1:8" x14ac:dyDescent="0.25">
      <c r="A587" s="254"/>
      <c r="B587" s="260"/>
      <c r="C587" s="254"/>
      <c r="D587" s="260" t="s">
        <v>311</v>
      </c>
      <c r="E587" s="255"/>
      <c r="F587" s="256"/>
      <c r="G587" s="257"/>
      <c r="H587" s="257">
        <v>81.67</v>
      </c>
    </row>
    <row r="588" spans="1:8" x14ac:dyDescent="0.25">
      <c r="A588" s="251"/>
      <c r="C588" s="251"/>
      <c r="E588" s="250"/>
      <c r="F588" s="252"/>
      <c r="G588" s="253"/>
      <c r="H588" s="253"/>
    </row>
    <row r="589" spans="1:8" x14ac:dyDescent="0.25">
      <c r="A589" s="251"/>
      <c r="C589" s="251"/>
      <c r="E589" s="250"/>
      <c r="F589" s="252"/>
      <c r="G589" s="253"/>
      <c r="H589" s="253"/>
    </row>
    <row r="590" spans="1:8" x14ac:dyDescent="0.25">
      <c r="A590" s="254" t="s">
        <v>293</v>
      </c>
      <c r="B590" s="260" t="s">
        <v>294</v>
      </c>
      <c r="C590" s="254"/>
      <c r="D590" s="260"/>
      <c r="E590" s="255"/>
      <c r="F590" s="256"/>
      <c r="G590" s="257"/>
      <c r="H590" s="257"/>
    </row>
    <row r="591" spans="1:8" x14ac:dyDescent="0.25">
      <c r="A591" s="254"/>
      <c r="B591" s="260"/>
      <c r="C591" s="254" t="s">
        <v>295</v>
      </c>
      <c r="D591" s="260" t="s">
        <v>1</v>
      </c>
      <c r="E591" s="255" t="s">
        <v>296</v>
      </c>
      <c r="F591" s="256" t="s">
        <v>297</v>
      </c>
      <c r="G591" s="257" t="s">
        <v>298</v>
      </c>
      <c r="H591" s="257" t="s">
        <v>299</v>
      </c>
    </row>
    <row r="592" spans="1:8" x14ac:dyDescent="0.25">
      <c r="A592" s="254"/>
      <c r="B592" s="260"/>
      <c r="C592" s="254"/>
      <c r="D592" s="260"/>
      <c r="E592" s="255"/>
      <c r="F592" s="256"/>
      <c r="G592" s="257"/>
      <c r="H592" s="257"/>
    </row>
    <row r="593" spans="1:8" ht="30" x14ac:dyDescent="0.25">
      <c r="A593" s="258" t="s">
        <v>300</v>
      </c>
      <c r="B593" s="261" t="s">
        <v>498</v>
      </c>
      <c r="C593" s="258"/>
      <c r="D593" s="261"/>
      <c r="E593" s="259" t="s">
        <v>84</v>
      </c>
      <c r="F593" s="256" t="s">
        <v>313</v>
      </c>
      <c r="G593" s="257"/>
      <c r="H593" s="257"/>
    </row>
    <row r="594" spans="1:8" x14ac:dyDescent="0.25">
      <c r="A594" s="254"/>
      <c r="B594" s="260"/>
      <c r="C594" s="254"/>
      <c r="D594" s="260" t="s">
        <v>303</v>
      </c>
      <c r="E594" s="255"/>
      <c r="F594" s="256"/>
      <c r="G594" s="257"/>
      <c r="H594" s="257"/>
    </row>
    <row r="595" spans="1:8" x14ac:dyDescent="0.25">
      <c r="A595" s="254"/>
      <c r="B595" s="260" t="s">
        <v>304</v>
      </c>
      <c r="C595" s="254" t="s">
        <v>305</v>
      </c>
      <c r="D595" s="260" t="s">
        <v>306</v>
      </c>
      <c r="E595" s="255" t="s">
        <v>21</v>
      </c>
      <c r="F595" s="256">
        <v>2.5</v>
      </c>
      <c r="G595" s="257">
        <v>16.43</v>
      </c>
      <c r="H595" s="257">
        <v>41.08</v>
      </c>
    </row>
    <row r="596" spans="1:8" x14ac:dyDescent="0.25">
      <c r="A596" s="254"/>
      <c r="B596" s="260"/>
      <c r="C596" s="254"/>
      <c r="D596" s="260" t="s">
        <v>307</v>
      </c>
      <c r="E596" s="255"/>
      <c r="F596" s="256"/>
      <c r="G596" s="257"/>
      <c r="H596" s="257">
        <v>41.08</v>
      </c>
    </row>
    <row r="597" spans="1:8" x14ac:dyDescent="0.25">
      <c r="A597" s="254"/>
      <c r="B597" s="260"/>
      <c r="C597" s="254"/>
      <c r="D597" s="260" t="s">
        <v>308</v>
      </c>
      <c r="E597" s="255"/>
      <c r="F597" s="256"/>
      <c r="G597" s="257"/>
      <c r="H597" s="257">
        <v>41.08</v>
      </c>
    </row>
    <row r="598" spans="1:8" x14ac:dyDescent="0.25">
      <c r="A598" s="254"/>
      <c r="B598" s="260"/>
      <c r="C598" s="254"/>
      <c r="D598" s="260" t="s">
        <v>309</v>
      </c>
      <c r="E598" s="255"/>
      <c r="F598" s="256">
        <v>0</v>
      </c>
      <c r="G598" s="257"/>
      <c r="H598" s="257">
        <v>0</v>
      </c>
    </row>
    <row r="599" spans="1:8" x14ac:dyDescent="0.25">
      <c r="A599" s="254"/>
      <c r="B599" s="260"/>
      <c r="C599" s="254"/>
      <c r="D599" s="260" t="s">
        <v>310</v>
      </c>
      <c r="E599" s="255"/>
      <c r="F599" s="256"/>
      <c r="G599" s="257"/>
      <c r="H599" s="257">
        <v>41.08</v>
      </c>
    </row>
    <row r="600" spans="1:8" x14ac:dyDescent="0.25">
      <c r="A600" s="254"/>
      <c r="B600" s="260"/>
      <c r="C600" s="254"/>
      <c r="D600" s="260" t="s">
        <v>311</v>
      </c>
      <c r="E600" s="255"/>
      <c r="F600" s="256"/>
      <c r="G600" s="257"/>
      <c r="H600" s="257">
        <v>41.08</v>
      </c>
    </row>
    <row r="601" spans="1:8" x14ac:dyDescent="0.25">
      <c r="A601" s="251"/>
      <c r="C601" s="251"/>
      <c r="E601" s="250"/>
      <c r="F601" s="252"/>
      <c r="G601" s="253"/>
      <c r="H601" s="253"/>
    </row>
    <row r="602" spans="1:8" x14ac:dyDescent="0.25">
      <c r="A602" s="251"/>
      <c r="C602" s="251"/>
      <c r="E602" s="250"/>
      <c r="F602" s="252"/>
      <c r="G602" s="253"/>
      <c r="H602" s="253"/>
    </row>
    <row r="603" spans="1:8" x14ac:dyDescent="0.25">
      <c r="A603" s="254" t="s">
        <v>293</v>
      </c>
      <c r="B603" s="260" t="s">
        <v>294</v>
      </c>
      <c r="C603" s="254"/>
      <c r="D603" s="260"/>
      <c r="E603" s="255"/>
      <c r="F603" s="256"/>
      <c r="G603" s="257"/>
      <c r="H603" s="257"/>
    </row>
    <row r="604" spans="1:8" x14ac:dyDescent="0.25">
      <c r="A604" s="254"/>
      <c r="B604" s="260"/>
      <c r="C604" s="254" t="s">
        <v>295</v>
      </c>
      <c r="D604" s="260" t="s">
        <v>1</v>
      </c>
      <c r="E604" s="255" t="s">
        <v>296</v>
      </c>
      <c r="F604" s="256" t="s">
        <v>297</v>
      </c>
      <c r="G604" s="257" t="s">
        <v>298</v>
      </c>
      <c r="H604" s="257" t="s">
        <v>299</v>
      </c>
    </row>
    <row r="605" spans="1:8" x14ac:dyDescent="0.25">
      <c r="A605" s="254"/>
      <c r="B605" s="260"/>
      <c r="C605" s="254"/>
      <c r="D605" s="260"/>
      <c r="E605" s="255"/>
      <c r="F605" s="256"/>
      <c r="G605" s="257"/>
      <c r="H605" s="257"/>
    </row>
    <row r="606" spans="1:8" ht="105" x14ac:dyDescent="0.25">
      <c r="A606" s="258" t="s">
        <v>300</v>
      </c>
      <c r="B606" s="261" t="s">
        <v>85</v>
      </c>
      <c r="C606" s="258"/>
      <c r="D606" s="261"/>
      <c r="E606" s="259" t="s">
        <v>11</v>
      </c>
      <c r="F606" s="256" t="s">
        <v>313</v>
      </c>
      <c r="G606" s="257"/>
      <c r="H606" s="257"/>
    </row>
    <row r="607" spans="1:8" ht="30" x14ac:dyDescent="0.25">
      <c r="A607" s="254"/>
      <c r="B607" s="260">
        <v>0</v>
      </c>
      <c r="C607" s="254" t="s">
        <v>499</v>
      </c>
      <c r="D607" s="260" t="s">
        <v>500</v>
      </c>
      <c r="E607" s="255" t="s">
        <v>17</v>
      </c>
      <c r="F607" s="256">
        <v>55.85</v>
      </c>
      <c r="G607" s="257">
        <v>0.28000000000000003</v>
      </c>
      <c r="H607" s="257">
        <v>15.64</v>
      </c>
    </row>
    <row r="608" spans="1:8" ht="45" x14ac:dyDescent="0.25">
      <c r="A608" s="254"/>
      <c r="B608" s="260">
        <v>0</v>
      </c>
      <c r="C608" s="254" t="s">
        <v>501</v>
      </c>
      <c r="D608" s="260" t="s">
        <v>502</v>
      </c>
      <c r="E608" s="255" t="s">
        <v>49</v>
      </c>
      <c r="F608" s="256">
        <v>0.80500000000000005</v>
      </c>
      <c r="G608" s="257">
        <v>2.0499999999999998</v>
      </c>
      <c r="H608" s="257">
        <v>1.65</v>
      </c>
    </row>
    <row r="609" spans="1:8" x14ac:dyDescent="0.25">
      <c r="A609" s="254"/>
      <c r="B609" s="260">
        <v>0</v>
      </c>
      <c r="C609" s="254" t="s">
        <v>503</v>
      </c>
      <c r="D609" s="260" t="s">
        <v>504</v>
      </c>
      <c r="E609" s="255" t="s">
        <v>505</v>
      </c>
      <c r="F609" s="256">
        <v>1.9300000000000001E-2</v>
      </c>
      <c r="G609" s="257">
        <v>43.29</v>
      </c>
      <c r="H609" s="257">
        <v>0.84</v>
      </c>
    </row>
    <row r="610" spans="1:8" x14ac:dyDescent="0.25">
      <c r="A610" s="254"/>
      <c r="B610" s="260"/>
      <c r="C610" s="254"/>
      <c r="D610" s="260" t="s">
        <v>322</v>
      </c>
      <c r="E610" s="255"/>
      <c r="F610" s="256"/>
      <c r="G610" s="257"/>
      <c r="H610" s="257">
        <v>18.13</v>
      </c>
    </row>
    <row r="611" spans="1:8" x14ac:dyDescent="0.25">
      <c r="A611" s="254"/>
      <c r="B611" s="260"/>
      <c r="C611" s="254"/>
      <c r="D611" s="260" t="s">
        <v>303</v>
      </c>
      <c r="E611" s="255"/>
      <c r="F611" s="256"/>
      <c r="G611" s="257"/>
      <c r="H611" s="257"/>
    </row>
    <row r="612" spans="1:8" ht="60" x14ac:dyDescent="0.25">
      <c r="A612" s="254"/>
      <c r="B612" s="260" t="s">
        <v>304</v>
      </c>
      <c r="C612" s="254" t="s">
        <v>506</v>
      </c>
      <c r="D612" s="260" t="s">
        <v>507</v>
      </c>
      <c r="E612" s="255" t="s">
        <v>84</v>
      </c>
      <c r="F612" s="256">
        <v>1.35E-2</v>
      </c>
      <c r="G612" s="257">
        <v>293.31</v>
      </c>
      <c r="H612" s="257">
        <v>3.96</v>
      </c>
    </row>
    <row r="613" spans="1:8" x14ac:dyDescent="0.25">
      <c r="A613" s="254"/>
      <c r="B613" s="260" t="s">
        <v>304</v>
      </c>
      <c r="C613" s="254" t="s">
        <v>458</v>
      </c>
      <c r="D613" s="260" t="s">
        <v>459</v>
      </c>
      <c r="E613" s="255" t="s">
        <v>21</v>
      </c>
      <c r="F613" s="256">
        <v>2.343</v>
      </c>
      <c r="G613" s="257">
        <v>21.01</v>
      </c>
      <c r="H613" s="257">
        <v>49.23</v>
      </c>
    </row>
    <row r="614" spans="1:8" x14ac:dyDescent="0.25">
      <c r="A614" s="254"/>
      <c r="B614" s="260" t="s">
        <v>304</v>
      </c>
      <c r="C614" s="254" t="s">
        <v>305</v>
      </c>
      <c r="D614" s="260" t="s">
        <v>306</v>
      </c>
      <c r="E614" s="255" t="s">
        <v>21</v>
      </c>
      <c r="F614" s="256">
        <v>1.1719999999999999</v>
      </c>
      <c r="G614" s="257">
        <v>16.43</v>
      </c>
      <c r="H614" s="257">
        <v>19.260000000000002</v>
      </c>
    </row>
    <row r="615" spans="1:8" x14ac:dyDescent="0.25">
      <c r="A615" s="254"/>
      <c r="B615" s="260"/>
      <c r="C615" s="254"/>
      <c r="D615" s="260" t="s">
        <v>307</v>
      </c>
      <c r="E615" s="255"/>
      <c r="F615" s="256"/>
      <c r="G615" s="257"/>
      <c r="H615" s="257">
        <v>72.45</v>
      </c>
    </row>
    <row r="616" spans="1:8" x14ac:dyDescent="0.25">
      <c r="A616" s="254"/>
      <c r="B616" s="260"/>
      <c r="C616" s="254"/>
      <c r="D616" s="260" t="s">
        <v>308</v>
      </c>
      <c r="E616" s="255"/>
      <c r="F616" s="256"/>
      <c r="G616" s="257"/>
      <c r="H616" s="257">
        <v>90.58</v>
      </c>
    </row>
    <row r="617" spans="1:8" x14ac:dyDescent="0.25">
      <c r="A617" s="254"/>
      <c r="B617" s="260"/>
      <c r="C617" s="254"/>
      <c r="D617" s="260" t="s">
        <v>309</v>
      </c>
      <c r="E617" s="255"/>
      <c r="F617" s="256">
        <v>0</v>
      </c>
      <c r="G617" s="257"/>
      <c r="H617" s="257">
        <v>0</v>
      </c>
    </row>
    <row r="618" spans="1:8" x14ac:dyDescent="0.25">
      <c r="A618" s="254"/>
      <c r="B618" s="260"/>
      <c r="C618" s="254"/>
      <c r="D618" s="260" t="s">
        <v>310</v>
      </c>
      <c r="E618" s="255"/>
      <c r="F618" s="256"/>
      <c r="G618" s="257"/>
      <c r="H618" s="257">
        <v>90.58</v>
      </c>
    </row>
    <row r="619" spans="1:8" x14ac:dyDescent="0.25">
      <c r="A619" s="254"/>
      <c r="B619" s="260"/>
      <c r="C619" s="254"/>
      <c r="D619" s="260" t="s">
        <v>311</v>
      </c>
      <c r="E619" s="255"/>
      <c r="F619" s="256"/>
      <c r="G619" s="257"/>
      <c r="H619" s="257">
        <v>90.58</v>
      </c>
    </row>
    <row r="620" spans="1:8" x14ac:dyDescent="0.25">
      <c r="A620" s="251"/>
      <c r="C620" s="251"/>
      <c r="E620" s="250"/>
      <c r="F620" s="252"/>
      <c r="G620" s="253"/>
      <c r="H620" s="253"/>
    </row>
    <row r="621" spans="1:8" x14ac:dyDescent="0.25">
      <c r="A621" s="251"/>
      <c r="C621" s="251"/>
      <c r="E621" s="250"/>
      <c r="F621" s="252"/>
      <c r="G621" s="253"/>
      <c r="H621" s="253"/>
    </row>
    <row r="622" spans="1:8" x14ac:dyDescent="0.25">
      <c r="A622" s="254" t="s">
        <v>293</v>
      </c>
      <c r="B622" s="260" t="s">
        <v>294</v>
      </c>
      <c r="C622" s="254"/>
      <c r="D622" s="260"/>
      <c r="E622" s="255"/>
      <c r="F622" s="256"/>
      <c r="G622" s="257"/>
      <c r="H622" s="257"/>
    </row>
    <row r="623" spans="1:8" x14ac:dyDescent="0.25">
      <c r="A623" s="254"/>
      <c r="B623" s="260"/>
      <c r="C623" s="254" t="s">
        <v>295</v>
      </c>
      <c r="D623" s="260" t="s">
        <v>1</v>
      </c>
      <c r="E623" s="255" t="s">
        <v>296</v>
      </c>
      <c r="F623" s="256" t="s">
        <v>297</v>
      </c>
      <c r="G623" s="257" t="s">
        <v>298</v>
      </c>
      <c r="H623" s="257" t="s">
        <v>299</v>
      </c>
    </row>
    <row r="624" spans="1:8" x14ac:dyDescent="0.25">
      <c r="A624" s="254"/>
      <c r="B624" s="260"/>
      <c r="C624" s="254"/>
      <c r="D624" s="260"/>
      <c r="E624" s="255"/>
      <c r="F624" s="256"/>
      <c r="G624" s="257"/>
      <c r="H624" s="257"/>
    </row>
    <row r="625" spans="1:8" ht="90" x14ac:dyDescent="0.25">
      <c r="A625" s="258" t="s">
        <v>300</v>
      </c>
      <c r="B625" s="261" t="s">
        <v>508</v>
      </c>
      <c r="C625" s="258"/>
      <c r="D625" s="261"/>
      <c r="E625" s="259" t="s">
        <v>11</v>
      </c>
      <c r="F625" s="256" t="s">
        <v>313</v>
      </c>
      <c r="G625" s="257"/>
      <c r="H625" s="257"/>
    </row>
    <row r="626" spans="1:8" ht="30" x14ac:dyDescent="0.25">
      <c r="A626" s="254"/>
      <c r="B626" s="260">
        <v>0</v>
      </c>
      <c r="C626" s="254" t="s">
        <v>509</v>
      </c>
      <c r="D626" s="260" t="s">
        <v>510</v>
      </c>
      <c r="E626" s="255" t="s">
        <v>11</v>
      </c>
      <c r="F626" s="256">
        <v>0.15809999999999999</v>
      </c>
      <c r="G626" s="257">
        <v>10.039999999999999</v>
      </c>
      <c r="H626" s="257">
        <v>1.59</v>
      </c>
    </row>
    <row r="627" spans="1:8" x14ac:dyDescent="0.25">
      <c r="A627" s="254"/>
      <c r="B627" s="260"/>
      <c r="C627" s="254"/>
      <c r="D627" s="260" t="s">
        <v>322</v>
      </c>
      <c r="E627" s="255"/>
      <c r="F627" s="256"/>
      <c r="G627" s="257"/>
      <c r="H627" s="257">
        <v>1.59</v>
      </c>
    </row>
    <row r="628" spans="1:8" x14ac:dyDescent="0.25">
      <c r="A628" s="254"/>
      <c r="B628" s="260"/>
      <c r="C628" s="254"/>
      <c r="D628" s="260" t="s">
        <v>303</v>
      </c>
      <c r="E628" s="255"/>
      <c r="F628" s="256"/>
      <c r="G628" s="257"/>
      <c r="H628" s="257"/>
    </row>
    <row r="629" spans="1:8" ht="45" x14ac:dyDescent="0.25">
      <c r="A629" s="254"/>
      <c r="B629" s="260" t="s">
        <v>304</v>
      </c>
      <c r="C629" s="254" t="s">
        <v>511</v>
      </c>
      <c r="D629" s="260" t="s">
        <v>512</v>
      </c>
      <c r="E629" s="255" t="s">
        <v>84</v>
      </c>
      <c r="F629" s="256">
        <v>2.93E-2</v>
      </c>
      <c r="G629" s="257">
        <v>386.24</v>
      </c>
      <c r="H629" s="257">
        <v>11.32</v>
      </c>
    </row>
    <row r="630" spans="1:8" x14ac:dyDescent="0.25">
      <c r="A630" s="254"/>
      <c r="B630" s="260" t="s">
        <v>304</v>
      </c>
      <c r="C630" s="254" t="s">
        <v>458</v>
      </c>
      <c r="D630" s="260" t="s">
        <v>459</v>
      </c>
      <c r="E630" s="255" t="s">
        <v>21</v>
      </c>
      <c r="F630" s="256">
        <v>0.4</v>
      </c>
      <c r="G630" s="257">
        <v>21.01</v>
      </c>
      <c r="H630" s="257">
        <v>8.4</v>
      </c>
    </row>
    <row r="631" spans="1:8" x14ac:dyDescent="0.25">
      <c r="A631" s="254"/>
      <c r="B631" s="260" t="s">
        <v>304</v>
      </c>
      <c r="C631" s="254" t="s">
        <v>305</v>
      </c>
      <c r="D631" s="260" t="s">
        <v>306</v>
      </c>
      <c r="E631" s="255" t="s">
        <v>21</v>
      </c>
      <c r="F631" s="256">
        <v>0.4</v>
      </c>
      <c r="G631" s="257">
        <v>16.43</v>
      </c>
      <c r="H631" s="257">
        <v>6.57</v>
      </c>
    </row>
    <row r="632" spans="1:8" x14ac:dyDescent="0.25">
      <c r="A632" s="254"/>
      <c r="B632" s="260"/>
      <c r="C632" s="254"/>
      <c r="D632" s="260" t="s">
        <v>307</v>
      </c>
      <c r="E632" s="255"/>
      <c r="F632" s="256"/>
      <c r="G632" s="257"/>
      <c r="H632" s="257">
        <v>26.29</v>
      </c>
    </row>
    <row r="633" spans="1:8" x14ac:dyDescent="0.25">
      <c r="A633" s="254"/>
      <c r="B633" s="260"/>
      <c r="C633" s="254"/>
      <c r="D633" s="260" t="s">
        <v>308</v>
      </c>
      <c r="E633" s="255"/>
      <c r="F633" s="256"/>
      <c r="G633" s="257"/>
      <c r="H633" s="257">
        <v>27.880000000000003</v>
      </c>
    </row>
    <row r="634" spans="1:8" x14ac:dyDescent="0.25">
      <c r="A634" s="254"/>
      <c r="B634" s="260"/>
      <c r="C634" s="254"/>
      <c r="D634" s="260" t="s">
        <v>309</v>
      </c>
      <c r="E634" s="255"/>
      <c r="F634" s="256">
        <v>0</v>
      </c>
      <c r="G634" s="257"/>
      <c r="H634" s="257">
        <v>0</v>
      </c>
    </row>
    <row r="635" spans="1:8" x14ac:dyDescent="0.25">
      <c r="A635" s="254"/>
      <c r="B635" s="260"/>
      <c r="C635" s="254"/>
      <c r="D635" s="260" t="s">
        <v>310</v>
      </c>
      <c r="E635" s="255"/>
      <c r="F635" s="256"/>
      <c r="G635" s="257"/>
      <c r="H635" s="257">
        <v>27.880000000000003</v>
      </c>
    </row>
    <row r="636" spans="1:8" x14ac:dyDescent="0.25">
      <c r="A636" s="254"/>
      <c r="B636" s="260"/>
      <c r="C636" s="254"/>
      <c r="D636" s="260" t="s">
        <v>311</v>
      </c>
      <c r="E636" s="255"/>
      <c r="F636" s="256"/>
      <c r="G636" s="257"/>
      <c r="H636" s="257">
        <v>27.88</v>
      </c>
    </row>
    <row r="637" spans="1:8" x14ac:dyDescent="0.25">
      <c r="A637" s="251"/>
      <c r="C637" s="251"/>
      <c r="E637" s="250"/>
      <c r="F637" s="252"/>
      <c r="G637" s="253"/>
      <c r="H637" s="253"/>
    </row>
    <row r="638" spans="1:8" x14ac:dyDescent="0.25">
      <c r="A638" s="251"/>
      <c r="C638" s="251"/>
      <c r="E638" s="250"/>
      <c r="F638" s="252"/>
      <c r="G638" s="253"/>
      <c r="H638" s="253"/>
    </row>
    <row r="639" spans="1:8" x14ac:dyDescent="0.25">
      <c r="A639" s="254" t="s">
        <v>293</v>
      </c>
      <c r="B639" s="260" t="s">
        <v>294</v>
      </c>
      <c r="C639" s="254"/>
      <c r="D639" s="260"/>
      <c r="E639" s="255"/>
      <c r="F639" s="256"/>
      <c r="G639" s="257"/>
      <c r="H639" s="257"/>
    </row>
    <row r="640" spans="1:8" x14ac:dyDescent="0.25">
      <c r="A640" s="254"/>
      <c r="B640" s="260"/>
      <c r="C640" s="254" t="s">
        <v>295</v>
      </c>
      <c r="D640" s="260" t="s">
        <v>1</v>
      </c>
      <c r="E640" s="255" t="s">
        <v>296</v>
      </c>
      <c r="F640" s="256" t="s">
        <v>297</v>
      </c>
      <c r="G640" s="257" t="s">
        <v>298</v>
      </c>
      <c r="H640" s="257" t="s">
        <v>299</v>
      </c>
    </row>
    <row r="641" spans="1:8" x14ac:dyDescent="0.25">
      <c r="A641" s="254"/>
      <c r="B641" s="260"/>
      <c r="C641" s="254"/>
      <c r="D641" s="260"/>
      <c r="E641" s="255"/>
      <c r="F641" s="256"/>
      <c r="G641" s="257"/>
      <c r="H641" s="257"/>
    </row>
    <row r="642" spans="1:8" ht="60" x14ac:dyDescent="0.25">
      <c r="A642" s="258" t="s">
        <v>300</v>
      </c>
      <c r="B642" s="261" t="s">
        <v>513</v>
      </c>
      <c r="C642" s="258"/>
      <c r="D642" s="261"/>
      <c r="E642" s="259" t="s">
        <v>49</v>
      </c>
      <c r="F642" s="256" t="s">
        <v>468</v>
      </c>
      <c r="G642" s="257"/>
      <c r="H642" s="257"/>
    </row>
    <row r="643" spans="1:8" x14ac:dyDescent="0.25">
      <c r="A643" s="254"/>
      <c r="B643" s="260"/>
      <c r="C643" s="254"/>
      <c r="D643" s="260" t="s">
        <v>303</v>
      </c>
      <c r="E643" s="255"/>
      <c r="F643" s="256"/>
      <c r="G643" s="257"/>
      <c r="H643" s="257"/>
    </row>
    <row r="644" spans="1:8" x14ac:dyDescent="0.25">
      <c r="A644" s="254"/>
      <c r="B644" s="260" t="s">
        <v>304</v>
      </c>
      <c r="C644" s="254" t="s">
        <v>514</v>
      </c>
      <c r="D644" s="260" t="s">
        <v>515</v>
      </c>
      <c r="E644" s="255" t="s">
        <v>21</v>
      </c>
      <c r="F644" s="256">
        <v>0.9</v>
      </c>
      <c r="G644" s="257">
        <v>17.25</v>
      </c>
      <c r="H644" s="257">
        <v>15.53</v>
      </c>
    </row>
    <row r="645" spans="1:8" x14ac:dyDescent="0.25">
      <c r="A645" s="254"/>
      <c r="B645" s="260" t="s">
        <v>304</v>
      </c>
      <c r="C645" s="254" t="s">
        <v>516</v>
      </c>
      <c r="D645" s="260" t="s">
        <v>517</v>
      </c>
      <c r="E645" s="255" t="s">
        <v>21</v>
      </c>
      <c r="F645" s="256">
        <v>0.2</v>
      </c>
      <c r="G645" s="257">
        <v>21.22</v>
      </c>
      <c r="H645" s="257">
        <v>4.24</v>
      </c>
    </row>
    <row r="646" spans="1:8" x14ac:dyDescent="0.25">
      <c r="A646" s="254"/>
      <c r="B646" s="260"/>
      <c r="C646" s="254"/>
      <c r="D646" s="260" t="s">
        <v>307</v>
      </c>
      <c r="E646" s="255"/>
      <c r="F646" s="256"/>
      <c r="G646" s="257"/>
      <c r="H646" s="257">
        <v>19.77</v>
      </c>
    </row>
    <row r="647" spans="1:8" x14ac:dyDescent="0.25">
      <c r="A647" s="254"/>
      <c r="B647" s="260"/>
      <c r="C647" s="254"/>
      <c r="D647" s="260" t="s">
        <v>308</v>
      </c>
      <c r="E647" s="255"/>
      <c r="F647" s="256"/>
      <c r="G647" s="257"/>
      <c r="H647" s="257">
        <v>19.77</v>
      </c>
    </row>
    <row r="648" spans="1:8" x14ac:dyDescent="0.25">
      <c r="A648" s="254"/>
      <c r="B648" s="260"/>
      <c r="C648" s="254"/>
      <c r="D648" s="260" t="s">
        <v>309</v>
      </c>
      <c r="E648" s="255"/>
      <c r="F648" s="256">
        <v>0</v>
      </c>
      <c r="G648" s="257"/>
      <c r="H648" s="257">
        <v>0</v>
      </c>
    </row>
    <row r="649" spans="1:8" x14ac:dyDescent="0.25">
      <c r="A649" s="254"/>
      <c r="B649" s="260"/>
      <c r="C649" s="254"/>
      <c r="D649" s="260" t="s">
        <v>310</v>
      </c>
      <c r="E649" s="255"/>
      <c r="F649" s="256"/>
      <c r="G649" s="257"/>
      <c r="H649" s="257">
        <v>19.77</v>
      </c>
    </row>
    <row r="650" spans="1:8" x14ac:dyDescent="0.25">
      <c r="A650" s="254"/>
      <c r="B650" s="260"/>
      <c r="C650" s="254"/>
      <c r="D650" s="260" t="s">
        <v>311</v>
      </c>
      <c r="E650" s="255"/>
      <c r="F650" s="256"/>
      <c r="G650" s="257"/>
      <c r="H650" s="257">
        <v>19.77</v>
      </c>
    </row>
    <row r="651" spans="1:8" x14ac:dyDescent="0.25">
      <c r="A651" s="251"/>
      <c r="C651" s="251"/>
      <c r="E651" s="250"/>
      <c r="F651" s="252"/>
      <c r="G651" s="253"/>
      <c r="H651" s="253"/>
    </row>
    <row r="652" spans="1:8" x14ac:dyDescent="0.25">
      <c r="A652" s="251"/>
      <c r="C652" s="251"/>
      <c r="E652" s="250"/>
      <c r="F652" s="252"/>
      <c r="G652" s="253"/>
      <c r="H652" s="253"/>
    </row>
    <row r="653" spans="1:8" x14ac:dyDescent="0.25">
      <c r="A653" s="254" t="s">
        <v>293</v>
      </c>
      <c r="B653" s="260" t="s">
        <v>294</v>
      </c>
      <c r="C653" s="254"/>
      <c r="D653" s="260"/>
      <c r="E653" s="255"/>
      <c r="F653" s="256"/>
      <c r="G653" s="257"/>
      <c r="H653" s="257"/>
    </row>
    <row r="654" spans="1:8" x14ac:dyDescent="0.25">
      <c r="A654" s="254"/>
      <c r="B654" s="260"/>
      <c r="C654" s="254" t="s">
        <v>295</v>
      </c>
      <c r="D654" s="260" t="s">
        <v>1</v>
      </c>
      <c r="E654" s="255" t="s">
        <v>296</v>
      </c>
      <c r="F654" s="256" t="s">
        <v>297</v>
      </c>
      <c r="G654" s="257" t="s">
        <v>298</v>
      </c>
      <c r="H654" s="257" t="s">
        <v>299</v>
      </c>
    </row>
    <row r="655" spans="1:8" x14ac:dyDescent="0.25">
      <c r="A655" s="254"/>
      <c r="B655" s="260"/>
      <c r="C655" s="254"/>
      <c r="D655" s="260"/>
      <c r="E655" s="255"/>
      <c r="F655" s="256"/>
      <c r="G655" s="257"/>
      <c r="H655" s="257"/>
    </row>
    <row r="656" spans="1:8" ht="45" x14ac:dyDescent="0.25">
      <c r="A656" s="258" t="s">
        <v>300</v>
      </c>
      <c r="B656" s="261" t="s">
        <v>518</v>
      </c>
      <c r="C656" s="258"/>
      <c r="D656" s="261"/>
      <c r="E656" s="259" t="s">
        <v>17</v>
      </c>
      <c r="F656" s="256" t="s">
        <v>313</v>
      </c>
      <c r="G656" s="257"/>
      <c r="H656" s="257"/>
    </row>
    <row r="657" spans="1:8" ht="30" x14ac:dyDescent="0.25">
      <c r="A657" s="254"/>
      <c r="B657" s="260">
        <v>0</v>
      </c>
      <c r="C657" s="254" t="s">
        <v>519</v>
      </c>
      <c r="D657" s="260" t="s">
        <v>520</v>
      </c>
      <c r="E657" s="255" t="s">
        <v>17</v>
      </c>
      <c r="F657" s="256">
        <v>1</v>
      </c>
      <c r="G657" s="257">
        <v>2.25</v>
      </c>
      <c r="H657" s="257">
        <v>2.25</v>
      </c>
    </row>
    <row r="658" spans="1:8" x14ac:dyDescent="0.25">
      <c r="A658" s="254"/>
      <c r="B658" s="260"/>
      <c r="C658" s="254"/>
      <c r="D658" s="260" t="s">
        <v>322</v>
      </c>
      <c r="E658" s="255"/>
      <c r="F658" s="256"/>
      <c r="G658" s="257"/>
      <c r="H658" s="257">
        <v>2.25</v>
      </c>
    </row>
    <row r="659" spans="1:8" x14ac:dyDescent="0.25">
      <c r="A659" s="254"/>
      <c r="B659" s="260"/>
      <c r="C659" s="254"/>
      <c r="D659" s="260" t="s">
        <v>303</v>
      </c>
      <c r="E659" s="255"/>
      <c r="F659" s="256"/>
      <c r="G659" s="257"/>
      <c r="H659" s="257"/>
    </row>
    <row r="660" spans="1:8" x14ac:dyDescent="0.25">
      <c r="A660" s="254"/>
      <c r="B660" s="260" t="s">
        <v>304</v>
      </c>
      <c r="C660" s="254" t="s">
        <v>514</v>
      </c>
      <c r="D660" s="260" t="s">
        <v>515</v>
      </c>
      <c r="E660" s="255" t="s">
        <v>21</v>
      </c>
      <c r="F660" s="256">
        <v>0.3</v>
      </c>
      <c r="G660" s="257">
        <v>17.25</v>
      </c>
      <c r="H660" s="257">
        <v>5.18</v>
      </c>
    </row>
    <row r="661" spans="1:8" x14ac:dyDescent="0.25">
      <c r="A661" s="254"/>
      <c r="B661" s="260" t="s">
        <v>304</v>
      </c>
      <c r="C661" s="254" t="s">
        <v>516</v>
      </c>
      <c r="D661" s="260" t="s">
        <v>517</v>
      </c>
      <c r="E661" s="255" t="s">
        <v>21</v>
      </c>
      <c r="F661" s="256">
        <v>0.3</v>
      </c>
      <c r="G661" s="257">
        <v>21.22</v>
      </c>
      <c r="H661" s="257">
        <v>6.37</v>
      </c>
    </row>
    <row r="662" spans="1:8" x14ac:dyDescent="0.25">
      <c r="A662" s="254"/>
      <c r="B662" s="260"/>
      <c r="C662" s="254"/>
      <c r="D662" s="260" t="s">
        <v>307</v>
      </c>
      <c r="E662" s="255"/>
      <c r="F662" s="256"/>
      <c r="G662" s="257"/>
      <c r="H662" s="257">
        <v>11.55</v>
      </c>
    </row>
    <row r="663" spans="1:8" x14ac:dyDescent="0.25">
      <c r="A663" s="254"/>
      <c r="B663" s="260"/>
      <c r="C663" s="254"/>
      <c r="D663" s="260" t="s">
        <v>308</v>
      </c>
      <c r="E663" s="255"/>
      <c r="F663" s="256"/>
      <c r="G663" s="257"/>
      <c r="H663" s="257">
        <v>13.8</v>
      </c>
    </row>
    <row r="664" spans="1:8" x14ac:dyDescent="0.25">
      <c r="A664" s="254"/>
      <c r="B664" s="260"/>
      <c r="C664" s="254"/>
      <c r="D664" s="260" t="s">
        <v>309</v>
      </c>
      <c r="E664" s="255"/>
      <c r="F664" s="256">
        <v>0</v>
      </c>
      <c r="G664" s="257"/>
      <c r="H664" s="257">
        <v>0</v>
      </c>
    </row>
    <row r="665" spans="1:8" x14ac:dyDescent="0.25">
      <c r="A665" s="254"/>
      <c r="B665" s="260"/>
      <c r="C665" s="254"/>
      <c r="D665" s="260" t="s">
        <v>310</v>
      </c>
      <c r="E665" s="255"/>
      <c r="F665" s="256"/>
      <c r="G665" s="257"/>
      <c r="H665" s="257">
        <v>13.8</v>
      </c>
    </row>
    <row r="666" spans="1:8" x14ac:dyDescent="0.25">
      <c r="A666" s="254"/>
      <c r="B666" s="260"/>
      <c r="C666" s="254"/>
      <c r="D666" s="260" t="s">
        <v>311</v>
      </c>
      <c r="E666" s="255"/>
      <c r="F666" s="256"/>
      <c r="G666" s="257"/>
      <c r="H666" s="257">
        <v>13.8</v>
      </c>
    </row>
    <row r="667" spans="1:8" x14ac:dyDescent="0.25">
      <c r="A667" s="251"/>
      <c r="C667" s="251"/>
      <c r="E667" s="250"/>
      <c r="F667" s="252"/>
      <c r="G667" s="253"/>
      <c r="H667" s="253"/>
    </row>
    <row r="668" spans="1:8" x14ac:dyDescent="0.25">
      <c r="A668" s="251"/>
      <c r="C668" s="251"/>
      <c r="E668" s="250"/>
      <c r="F668" s="252"/>
      <c r="G668" s="253"/>
      <c r="H668" s="253"/>
    </row>
    <row r="669" spans="1:8" x14ac:dyDescent="0.25">
      <c r="A669" s="254" t="s">
        <v>293</v>
      </c>
      <c r="B669" s="260" t="s">
        <v>294</v>
      </c>
      <c r="C669" s="254"/>
      <c r="D669" s="260"/>
      <c r="E669" s="255"/>
      <c r="F669" s="256"/>
      <c r="G669" s="257"/>
      <c r="H669" s="257"/>
    </row>
    <row r="670" spans="1:8" x14ac:dyDescent="0.25">
      <c r="A670" s="254"/>
      <c r="B670" s="260"/>
      <c r="C670" s="254" t="s">
        <v>295</v>
      </c>
      <c r="D670" s="260" t="s">
        <v>1</v>
      </c>
      <c r="E670" s="255" t="s">
        <v>296</v>
      </c>
      <c r="F670" s="256" t="s">
        <v>297</v>
      </c>
      <c r="G670" s="257" t="s">
        <v>298</v>
      </c>
      <c r="H670" s="257" t="s">
        <v>299</v>
      </c>
    </row>
    <row r="671" spans="1:8" x14ac:dyDescent="0.25">
      <c r="A671" s="254"/>
      <c r="B671" s="260"/>
      <c r="C671" s="254"/>
      <c r="D671" s="260"/>
      <c r="E671" s="255"/>
      <c r="F671" s="256"/>
      <c r="G671" s="257"/>
      <c r="H671" s="257"/>
    </row>
    <row r="672" spans="1:8" ht="45" x14ac:dyDescent="0.25">
      <c r="A672" s="258" t="s">
        <v>300</v>
      </c>
      <c r="B672" s="261" t="s">
        <v>521</v>
      </c>
      <c r="C672" s="258"/>
      <c r="D672" s="261"/>
      <c r="E672" s="259" t="s">
        <v>17</v>
      </c>
      <c r="F672" s="256" t="s">
        <v>313</v>
      </c>
      <c r="G672" s="257"/>
      <c r="H672" s="257"/>
    </row>
    <row r="673" spans="1:8" ht="30" x14ac:dyDescent="0.25">
      <c r="A673" s="254"/>
      <c r="B673" s="260">
        <v>0</v>
      </c>
      <c r="C673" s="254" t="s">
        <v>522</v>
      </c>
      <c r="D673" s="260" t="s">
        <v>523</v>
      </c>
      <c r="E673" s="255" t="s">
        <v>17</v>
      </c>
      <c r="F673" s="256">
        <v>1</v>
      </c>
      <c r="G673" s="257">
        <v>2.9</v>
      </c>
      <c r="H673" s="257">
        <v>2.9</v>
      </c>
    </row>
    <row r="674" spans="1:8" x14ac:dyDescent="0.25">
      <c r="A674" s="254"/>
      <c r="B674" s="260"/>
      <c r="C674" s="254"/>
      <c r="D674" s="260" t="s">
        <v>322</v>
      </c>
      <c r="E674" s="255"/>
      <c r="F674" s="256"/>
      <c r="G674" s="257"/>
      <c r="H674" s="257">
        <v>2.9</v>
      </c>
    </row>
    <row r="675" spans="1:8" x14ac:dyDescent="0.25">
      <c r="A675" s="254"/>
      <c r="B675" s="260"/>
      <c r="C675" s="254"/>
      <c r="D675" s="260" t="s">
        <v>303</v>
      </c>
      <c r="E675" s="255"/>
      <c r="F675" s="256"/>
      <c r="G675" s="257"/>
      <c r="H675" s="257"/>
    </row>
    <row r="676" spans="1:8" x14ac:dyDescent="0.25">
      <c r="A676" s="254"/>
      <c r="B676" s="260" t="s">
        <v>304</v>
      </c>
      <c r="C676" s="254" t="s">
        <v>514</v>
      </c>
      <c r="D676" s="260" t="s">
        <v>515</v>
      </c>
      <c r="E676" s="255" t="s">
        <v>21</v>
      </c>
      <c r="F676" s="256">
        <v>0.3</v>
      </c>
      <c r="G676" s="257">
        <v>17.25</v>
      </c>
      <c r="H676" s="257">
        <v>5.18</v>
      </c>
    </row>
    <row r="677" spans="1:8" x14ac:dyDescent="0.25">
      <c r="A677" s="254"/>
      <c r="B677" s="260" t="s">
        <v>304</v>
      </c>
      <c r="C677" s="254" t="s">
        <v>516</v>
      </c>
      <c r="D677" s="260" t="s">
        <v>517</v>
      </c>
      <c r="E677" s="255" t="s">
        <v>21</v>
      </c>
      <c r="F677" s="256">
        <v>0.3</v>
      </c>
      <c r="G677" s="257">
        <v>21.22</v>
      </c>
      <c r="H677" s="257">
        <v>6.37</v>
      </c>
    </row>
    <row r="678" spans="1:8" x14ac:dyDescent="0.25">
      <c r="A678" s="254"/>
      <c r="B678" s="260"/>
      <c r="C678" s="254"/>
      <c r="D678" s="260" t="s">
        <v>307</v>
      </c>
      <c r="E678" s="255"/>
      <c r="F678" s="256"/>
      <c r="G678" s="257"/>
      <c r="H678" s="257">
        <v>11.55</v>
      </c>
    </row>
    <row r="679" spans="1:8" x14ac:dyDescent="0.25">
      <c r="A679" s="254"/>
      <c r="B679" s="260"/>
      <c r="C679" s="254"/>
      <c r="D679" s="260" t="s">
        <v>308</v>
      </c>
      <c r="E679" s="255"/>
      <c r="F679" s="256"/>
      <c r="G679" s="257"/>
      <c r="H679" s="257">
        <v>14.45</v>
      </c>
    </row>
    <row r="680" spans="1:8" x14ac:dyDescent="0.25">
      <c r="A680" s="254"/>
      <c r="B680" s="260"/>
      <c r="C680" s="254"/>
      <c r="D680" s="260" t="s">
        <v>309</v>
      </c>
      <c r="E680" s="255"/>
      <c r="F680" s="256">
        <v>0</v>
      </c>
      <c r="G680" s="257"/>
      <c r="H680" s="257">
        <v>0</v>
      </c>
    </row>
    <row r="681" spans="1:8" x14ac:dyDescent="0.25">
      <c r="A681" s="254"/>
      <c r="B681" s="260"/>
      <c r="C681" s="254"/>
      <c r="D681" s="260" t="s">
        <v>310</v>
      </c>
      <c r="E681" s="255"/>
      <c r="F681" s="256"/>
      <c r="G681" s="257"/>
      <c r="H681" s="257">
        <v>14.45</v>
      </c>
    </row>
    <row r="682" spans="1:8" x14ac:dyDescent="0.25">
      <c r="A682" s="254"/>
      <c r="B682" s="260"/>
      <c r="C682" s="254"/>
      <c r="D682" s="260" t="s">
        <v>311</v>
      </c>
      <c r="E682" s="255"/>
      <c r="F682" s="256"/>
      <c r="G682" s="257"/>
      <c r="H682" s="257">
        <v>14.45</v>
      </c>
    </row>
    <row r="683" spans="1:8" x14ac:dyDescent="0.25">
      <c r="A683" s="251"/>
      <c r="C683" s="251"/>
      <c r="E683" s="250"/>
      <c r="F683" s="252"/>
      <c r="G683" s="253"/>
      <c r="H683" s="253"/>
    </row>
    <row r="684" spans="1:8" x14ac:dyDescent="0.25">
      <c r="A684" s="251"/>
      <c r="C684" s="251"/>
      <c r="E684" s="250"/>
      <c r="F684" s="252"/>
      <c r="G684" s="253"/>
      <c r="H684" s="253"/>
    </row>
    <row r="685" spans="1:8" x14ac:dyDescent="0.25">
      <c r="A685" s="254" t="s">
        <v>293</v>
      </c>
      <c r="B685" s="260" t="s">
        <v>294</v>
      </c>
      <c r="C685" s="254"/>
      <c r="D685" s="260"/>
      <c r="E685" s="255"/>
      <c r="F685" s="256"/>
      <c r="G685" s="257"/>
      <c r="H685" s="257"/>
    </row>
    <row r="686" spans="1:8" x14ac:dyDescent="0.25">
      <c r="A686" s="254"/>
      <c r="B686" s="260"/>
      <c r="C686" s="254" t="s">
        <v>295</v>
      </c>
      <c r="D686" s="260" t="s">
        <v>1</v>
      </c>
      <c r="E686" s="255" t="s">
        <v>296</v>
      </c>
      <c r="F686" s="256" t="s">
        <v>297</v>
      </c>
      <c r="G686" s="257" t="s">
        <v>298</v>
      </c>
      <c r="H686" s="257" t="s">
        <v>299</v>
      </c>
    </row>
    <row r="687" spans="1:8" x14ac:dyDescent="0.25">
      <c r="A687" s="254"/>
      <c r="B687" s="260"/>
      <c r="C687" s="254"/>
      <c r="D687" s="260"/>
      <c r="E687" s="255"/>
      <c r="F687" s="256"/>
      <c r="G687" s="257"/>
      <c r="H687" s="257"/>
    </row>
    <row r="688" spans="1:8" ht="30" x14ac:dyDescent="0.25">
      <c r="A688" s="258" t="s">
        <v>300</v>
      </c>
      <c r="B688" s="261" t="s">
        <v>524</v>
      </c>
      <c r="C688" s="258"/>
      <c r="D688" s="261"/>
      <c r="E688" s="259" t="s">
        <v>49</v>
      </c>
      <c r="F688" s="256" t="s">
        <v>313</v>
      </c>
      <c r="G688" s="257"/>
      <c r="H688" s="257"/>
    </row>
    <row r="689" spans="1:8" x14ac:dyDescent="0.25">
      <c r="A689" s="254"/>
      <c r="B689" s="260">
        <v>0</v>
      </c>
      <c r="C689" s="254" t="s">
        <v>525</v>
      </c>
      <c r="D689" s="260" t="s">
        <v>526</v>
      </c>
      <c r="E689" s="255" t="s">
        <v>49</v>
      </c>
      <c r="F689" s="256">
        <v>1.02</v>
      </c>
      <c r="G689" s="257">
        <v>5.74</v>
      </c>
      <c r="H689" s="257">
        <v>5.85</v>
      </c>
    </row>
    <row r="690" spans="1:8" x14ac:dyDescent="0.25">
      <c r="A690" s="254"/>
      <c r="B690" s="260"/>
      <c r="C690" s="254"/>
      <c r="D690" s="260" t="s">
        <v>322</v>
      </c>
      <c r="E690" s="255"/>
      <c r="F690" s="256"/>
      <c r="G690" s="257"/>
      <c r="H690" s="257">
        <v>5.85</v>
      </c>
    </row>
    <row r="691" spans="1:8" x14ac:dyDescent="0.25">
      <c r="A691" s="254"/>
      <c r="B691" s="260"/>
      <c r="C691" s="254"/>
      <c r="D691" s="260" t="s">
        <v>303</v>
      </c>
      <c r="E691" s="255"/>
      <c r="F691" s="256"/>
      <c r="G691" s="257"/>
      <c r="H691" s="257"/>
    </row>
    <row r="692" spans="1:8" x14ac:dyDescent="0.25">
      <c r="A692" s="254"/>
      <c r="B692" s="260" t="s">
        <v>304</v>
      </c>
      <c r="C692" s="254" t="s">
        <v>514</v>
      </c>
      <c r="D692" s="260" t="s">
        <v>515</v>
      </c>
      <c r="E692" s="255" t="s">
        <v>21</v>
      </c>
      <c r="F692" s="256">
        <v>0.13</v>
      </c>
      <c r="G692" s="257">
        <v>17.25</v>
      </c>
      <c r="H692" s="257">
        <v>2.2400000000000002</v>
      </c>
    </row>
    <row r="693" spans="1:8" x14ac:dyDescent="0.25">
      <c r="A693" s="254"/>
      <c r="B693" s="260" t="s">
        <v>304</v>
      </c>
      <c r="C693" s="254" t="s">
        <v>516</v>
      </c>
      <c r="D693" s="260" t="s">
        <v>517</v>
      </c>
      <c r="E693" s="255" t="s">
        <v>21</v>
      </c>
      <c r="F693" s="256">
        <v>0.13</v>
      </c>
      <c r="G693" s="257">
        <v>21.22</v>
      </c>
      <c r="H693" s="257">
        <v>2.76</v>
      </c>
    </row>
    <row r="694" spans="1:8" x14ac:dyDescent="0.25">
      <c r="A694" s="254"/>
      <c r="B694" s="260"/>
      <c r="C694" s="254"/>
      <c r="D694" s="260" t="s">
        <v>307</v>
      </c>
      <c r="E694" s="255"/>
      <c r="F694" s="256"/>
      <c r="G694" s="257"/>
      <c r="H694" s="257">
        <v>5</v>
      </c>
    </row>
    <row r="695" spans="1:8" x14ac:dyDescent="0.25">
      <c r="A695" s="254"/>
      <c r="B695" s="260"/>
      <c r="C695" s="254"/>
      <c r="D695" s="260" t="s">
        <v>308</v>
      </c>
      <c r="E695" s="255"/>
      <c r="F695" s="256"/>
      <c r="G695" s="257"/>
      <c r="H695" s="257">
        <v>10.85</v>
      </c>
    </row>
    <row r="696" spans="1:8" x14ac:dyDescent="0.25">
      <c r="A696" s="254"/>
      <c r="B696" s="260"/>
      <c r="C696" s="254"/>
      <c r="D696" s="260" t="s">
        <v>309</v>
      </c>
      <c r="E696" s="255"/>
      <c r="F696" s="256">
        <v>0</v>
      </c>
      <c r="G696" s="257"/>
      <c r="H696" s="257">
        <v>0</v>
      </c>
    </row>
    <row r="697" spans="1:8" x14ac:dyDescent="0.25">
      <c r="A697" s="254"/>
      <c r="B697" s="260"/>
      <c r="C697" s="254"/>
      <c r="D697" s="260" t="s">
        <v>310</v>
      </c>
      <c r="E697" s="255"/>
      <c r="F697" s="256"/>
      <c r="G697" s="257"/>
      <c r="H697" s="257">
        <v>10.85</v>
      </c>
    </row>
    <row r="698" spans="1:8" x14ac:dyDescent="0.25">
      <c r="A698" s="254"/>
      <c r="B698" s="260"/>
      <c r="C698" s="254"/>
      <c r="D698" s="260" t="s">
        <v>311</v>
      </c>
      <c r="E698" s="255"/>
      <c r="F698" s="256"/>
      <c r="G698" s="257"/>
      <c r="H698" s="257">
        <v>10.85</v>
      </c>
    </row>
    <row r="699" spans="1:8" x14ac:dyDescent="0.25">
      <c r="A699" s="251"/>
      <c r="C699" s="251"/>
      <c r="E699" s="250"/>
      <c r="F699" s="252"/>
      <c r="G699" s="253"/>
      <c r="H699" s="253"/>
    </row>
    <row r="700" spans="1:8" x14ac:dyDescent="0.25">
      <c r="A700" s="251"/>
      <c r="C700" s="251"/>
      <c r="E700" s="250"/>
      <c r="F700" s="252"/>
      <c r="G700" s="253"/>
      <c r="H700" s="253"/>
    </row>
    <row r="701" spans="1:8" x14ac:dyDescent="0.25">
      <c r="A701" s="254" t="s">
        <v>293</v>
      </c>
      <c r="B701" s="260" t="s">
        <v>294</v>
      </c>
      <c r="C701" s="254"/>
      <c r="D701" s="260"/>
      <c r="E701" s="255"/>
      <c r="F701" s="256"/>
      <c r="G701" s="257"/>
      <c r="H701" s="257"/>
    </row>
    <row r="702" spans="1:8" x14ac:dyDescent="0.25">
      <c r="A702" s="254"/>
      <c r="B702" s="260"/>
      <c r="C702" s="254" t="s">
        <v>295</v>
      </c>
      <c r="D702" s="260" t="s">
        <v>1</v>
      </c>
      <c r="E702" s="255" t="s">
        <v>296</v>
      </c>
      <c r="F702" s="256" t="s">
        <v>297</v>
      </c>
      <c r="G702" s="257" t="s">
        <v>298</v>
      </c>
      <c r="H702" s="257" t="s">
        <v>299</v>
      </c>
    </row>
    <row r="703" spans="1:8" x14ac:dyDescent="0.25">
      <c r="A703" s="254"/>
      <c r="B703" s="260"/>
      <c r="C703" s="254"/>
      <c r="D703" s="260"/>
      <c r="E703" s="255"/>
      <c r="F703" s="256"/>
      <c r="G703" s="257"/>
      <c r="H703" s="257"/>
    </row>
    <row r="704" spans="1:8" ht="30" x14ac:dyDescent="0.25">
      <c r="A704" s="258" t="s">
        <v>300</v>
      </c>
      <c r="B704" s="261" t="s">
        <v>527</v>
      </c>
      <c r="C704" s="258"/>
      <c r="D704" s="261"/>
      <c r="E704" s="259" t="s">
        <v>49</v>
      </c>
      <c r="F704" s="256" t="s">
        <v>313</v>
      </c>
      <c r="G704" s="257"/>
      <c r="H704" s="257"/>
    </row>
    <row r="705" spans="1:8" x14ac:dyDescent="0.25">
      <c r="A705" s="254"/>
      <c r="B705" s="260">
        <v>0</v>
      </c>
      <c r="C705" s="254" t="s">
        <v>528</v>
      </c>
      <c r="D705" s="260" t="s">
        <v>529</v>
      </c>
      <c r="E705" s="255" t="s">
        <v>49</v>
      </c>
      <c r="F705" s="256">
        <v>1.02</v>
      </c>
      <c r="G705" s="257">
        <v>12.24</v>
      </c>
      <c r="H705" s="257">
        <v>12.48</v>
      </c>
    </row>
    <row r="706" spans="1:8" x14ac:dyDescent="0.25">
      <c r="A706" s="254"/>
      <c r="B706" s="260"/>
      <c r="C706" s="254"/>
      <c r="D706" s="260" t="s">
        <v>322</v>
      </c>
      <c r="E706" s="255"/>
      <c r="F706" s="256"/>
      <c r="G706" s="257"/>
      <c r="H706" s="257">
        <v>12.48</v>
      </c>
    </row>
    <row r="707" spans="1:8" x14ac:dyDescent="0.25">
      <c r="A707" s="254"/>
      <c r="B707" s="260"/>
      <c r="C707" s="254"/>
      <c r="D707" s="260" t="s">
        <v>303</v>
      </c>
      <c r="E707" s="255"/>
      <c r="F707" s="256"/>
      <c r="G707" s="257"/>
      <c r="H707" s="257"/>
    </row>
    <row r="708" spans="1:8" x14ac:dyDescent="0.25">
      <c r="A708" s="254"/>
      <c r="B708" s="260" t="s">
        <v>304</v>
      </c>
      <c r="C708" s="254" t="s">
        <v>514</v>
      </c>
      <c r="D708" s="260" t="s">
        <v>515</v>
      </c>
      <c r="E708" s="255" t="s">
        <v>21</v>
      </c>
      <c r="F708" s="256">
        <v>0.21</v>
      </c>
      <c r="G708" s="257">
        <v>17.25</v>
      </c>
      <c r="H708" s="257">
        <v>3.62</v>
      </c>
    </row>
    <row r="709" spans="1:8" x14ac:dyDescent="0.25">
      <c r="A709" s="254"/>
      <c r="B709" s="260" t="s">
        <v>304</v>
      </c>
      <c r="C709" s="254" t="s">
        <v>516</v>
      </c>
      <c r="D709" s="260" t="s">
        <v>517</v>
      </c>
      <c r="E709" s="255" t="s">
        <v>21</v>
      </c>
      <c r="F709" s="256">
        <v>0.21</v>
      </c>
      <c r="G709" s="257">
        <v>21.22</v>
      </c>
      <c r="H709" s="257">
        <v>4.46</v>
      </c>
    </row>
    <row r="710" spans="1:8" x14ac:dyDescent="0.25">
      <c r="A710" s="254"/>
      <c r="B710" s="260"/>
      <c r="C710" s="254"/>
      <c r="D710" s="260" t="s">
        <v>307</v>
      </c>
      <c r="E710" s="255"/>
      <c r="F710" s="256"/>
      <c r="G710" s="257"/>
      <c r="H710" s="257">
        <v>8.08</v>
      </c>
    </row>
    <row r="711" spans="1:8" x14ac:dyDescent="0.25">
      <c r="A711" s="254"/>
      <c r="B711" s="260"/>
      <c r="C711" s="254"/>
      <c r="D711" s="260" t="s">
        <v>308</v>
      </c>
      <c r="E711" s="255"/>
      <c r="F711" s="256"/>
      <c r="G711" s="257"/>
      <c r="H711" s="257">
        <v>20.560000000000002</v>
      </c>
    </row>
    <row r="712" spans="1:8" x14ac:dyDescent="0.25">
      <c r="A712" s="254"/>
      <c r="B712" s="260"/>
      <c r="C712" s="254"/>
      <c r="D712" s="260" t="s">
        <v>309</v>
      </c>
      <c r="E712" s="255"/>
      <c r="F712" s="256">
        <v>0</v>
      </c>
      <c r="G712" s="257"/>
      <c r="H712" s="257">
        <v>0</v>
      </c>
    </row>
    <row r="713" spans="1:8" x14ac:dyDescent="0.25">
      <c r="A713" s="254"/>
      <c r="B713" s="260"/>
      <c r="C713" s="254"/>
      <c r="D713" s="260" t="s">
        <v>310</v>
      </c>
      <c r="E713" s="255"/>
      <c r="F713" s="256"/>
      <c r="G713" s="257"/>
      <c r="H713" s="257">
        <v>20.560000000000002</v>
      </c>
    </row>
    <row r="714" spans="1:8" x14ac:dyDescent="0.25">
      <c r="A714" s="254"/>
      <c r="B714" s="260"/>
      <c r="C714" s="254"/>
      <c r="D714" s="260" t="s">
        <v>311</v>
      </c>
      <c r="E714" s="255"/>
      <c r="F714" s="256"/>
      <c r="G714" s="257"/>
      <c r="H714" s="257">
        <v>20.56</v>
      </c>
    </row>
    <row r="715" spans="1:8" x14ac:dyDescent="0.25">
      <c r="A715" s="251"/>
      <c r="C715" s="251"/>
      <c r="E715" s="250"/>
      <c r="F715" s="252"/>
      <c r="G715" s="253"/>
      <c r="H715" s="253"/>
    </row>
    <row r="716" spans="1:8" x14ac:dyDescent="0.25">
      <c r="A716" s="251"/>
      <c r="C716" s="251"/>
      <c r="E716" s="250"/>
      <c r="F716" s="252"/>
      <c r="G716" s="253"/>
      <c r="H716" s="253"/>
    </row>
    <row r="717" spans="1:8" x14ac:dyDescent="0.25">
      <c r="A717" s="254" t="s">
        <v>293</v>
      </c>
      <c r="B717" s="260" t="s">
        <v>294</v>
      </c>
      <c r="C717" s="254"/>
      <c r="D717" s="260"/>
      <c r="E717" s="255"/>
      <c r="F717" s="256"/>
      <c r="G717" s="257"/>
      <c r="H717" s="257"/>
    </row>
    <row r="718" spans="1:8" x14ac:dyDescent="0.25">
      <c r="A718" s="254"/>
      <c r="B718" s="260"/>
      <c r="C718" s="254" t="s">
        <v>295</v>
      </c>
      <c r="D718" s="260" t="s">
        <v>1</v>
      </c>
      <c r="E718" s="255" t="s">
        <v>296</v>
      </c>
      <c r="F718" s="256" t="s">
        <v>297</v>
      </c>
      <c r="G718" s="257" t="s">
        <v>298</v>
      </c>
      <c r="H718" s="257" t="s">
        <v>299</v>
      </c>
    </row>
    <row r="719" spans="1:8" x14ac:dyDescent="0.25">
      <c r="A719" s="254"/>
      <c r="B719" s="260"/>
      <c r="C719" s="254"/>
      <c r="D719" s="260"/>
      <c r="E719" s="255"/>
      <c r="F719" s="256"/>
      <c r="G719" s="257"/>
      <c r="H719" s="257"/>
    </row>
    <row r="720" spans="1:8" ht="30" x14ac:dyDescent="0.25">
      <c r="A720" s="258" t="s">
        <v>300</v>
      </c>
      <c r="B720" s="261" t="s">
        <v>530</v>
      </c>
      <c r="C720" s="258"/>
      <c r="D720" s="261"/>
      <c r="E720" s="259" t="s">
        <v>17</v>
      </c>
      <c r="F720" s="256" t="s">
        <v>302</v>
      </c>
      <c r="G720" s="257"/>
      <c r="H720" s="257"/>
    </row>
    <row r="721" spans="1:8" x14ac:dyDescent="0.25">
      <c r="A721" s="254"/>
      <c r="B721" s="260">
        <v>2</v>
      </c>
      <c r="C721" s="254" t="s">
        <v>531</v>
      </c>
      <c r="D721" s="260" t="s">
        <v>532</v>
      </c>
      <c r="E721" s="255" t="s">
        <v>17</v>
      </c>
      <c r="F721" s="256">
        <v>1</v>
      </c>
      <c r="G721" s="257">
        <v>0.49</v>
      </c>
      <c r="H721" s="257">
        <v>0.49</v>
      </c>
    </row>
    <row r="722" spans="1:8" x14ac:dyDescent="0.25">
      <c r="A722" s="254"/>
      <c r="B722" s="260"/>
      <c r="C722" s="254"/>
      <c r="D722" s="260" t="s">
        <v>533</v>
      </c>
      <c r="E722" s="255"/>
      <c r="F722" s="256"/>
      <c r="G722" s="257"/>
      <c r="H722" s="257">
        <v>0.49</v>
      </c>
    </row>
    <row r="723" spans="1:8" x14ac:dyDescent="0.25">
      <c r="A723" s="254"/>
      <c r="B723" s="260"/>
      <c r="C723" s="254"/>
      <c r="D723" s="260" t="s">
        <v>303</v>
      </c>
      <c r="E723" s="255"/>
      <c r="F723" s="256"/>
      <c r="G723" s="257"/>
      <c r="H723" s="257"/>
    </row>
    <row r="724" spans="1:8" x14ac:dyDescent="0.25">
      <c r="A724" s="254"/>
      <c r="B724" s="260" t="s">
        <v>304</v>
      </c>
      <c r="C724" s="254" t="s">
        <v>514</v>
      </c>
      <c r="D724" s="260" t="s">
        <v>515</v>
      </c>
      <c r="E724" s="255" t="s">
        <v>21</v>
      </c>
      <c r="F724" s="256">
        <v>0.01</v>
      </c>
      <c r="G724" s="257">
        <v>17.25</v>
      </c>
      <c r="H724" s="257">
        <v>0.17</v>
      </c>
    </row>
    <row r="725" spans="1:8" x14ac:dyDescent="0.25">
      <c r="A725" s="254"/>
      <c r="B725" s="260" t="s">
        <v>304</v>
      </c>
      <c r="C725" s="254" t="s">
        <v>516</v>
      </c>
      <c r="D725" s="260" t="s">
        <v>517</v>
      </c>
      <c r="E725" s="255" t="s">
        <v>21</v>
      </c>
      <c r="F725" s="256">
        <v>0.01</v>
      </c>
      <c r="G725" s="257">
        <v>21.22</v>
      </c>
      <c r="H725" s="257">
        <v>0.21</v>
      </c>
    </row>
    <row r="726" spans="1:8" x14ac:dyDescent="0.25">
      <c r="A726" s="254"/>
      <c r="B726" s="260"/>
      <c r="C726" s="254"/>
      <c r="D726" s="260" t="s">
        <v>307</v>
      </c>
      <c r="E726" s="255"/>
      <c r="F726" s="256"/>
      <c r="G726" s="257"/>
      <c r="H726" s="257">
        <v>0.38</v>
      </c>
    </row>
    <row r="727" spans="1:8" x14ac:dyDescent="0.25">
      <c r="A727" s="254"/>
      <c r="B727" s="260"/>
      <c r="C727" s="254"/>
      <c r="D727" s="260" t="s">
        <v>308</v>
      </c>
      <c r="E727" s="255"/>
      <c r="F727" s="256"/>
      <c r="G727" s="257"/>
      <c r="H727" s="257">
        <v>0.87</v>
      </c>
    </row>
    <row r="728" spans="1:8" x14ac:dyDescent="0.25">
      <c r="A728" s="254"/>
      <c r="B728" s="260"/>
      <c r="C728" s="254"/>
      <c r="D728" s="260" t="s">
        <v>309</v>
      </c>
      <c r="E728" s="255"/>
      <c r="F728" s="256">
        <v>0</v>
      </c>
      <c r="G728" s="257"/>
      <c r="H728" s="257">
        <v>0</v>
      </c>
    </row>
    <row r="729" spans="1:8" x14ac:dyDescent="0.25">
      <c r="A729" s="254"/>
      <c r="B729" s="260"/>
      <c r="C729" s="254"/>
      <c r="D729" s="260" t="s">
        <v>310</v>
      </c>
      <c r="E729" s="255"/>
      <c r="F729" s="256"/>
      <c r="G729" s="257"/>
      <c r="H729" s="257">
        <v>0.87</v>
      </c>
    </row>
    <row r="730" spans="1:8" x14ac:dyDescent="0.25">
      <c r="A730" s="254"/>
      <c r="B730" s="260"/>
      <c r="C730" s="254"/>
      <c r="D730" s="260" t="s">
        <v>311</v>
      </c>
      <c r="E730" s="255"/>
      <c r="F730" s="256"/>
      <c r="G730" s="257"/>
      <c r="H730" s="257">
        <v>0.87</v>
      </c>
    </row>
    <row r="731" spans="1:8" x14ac:dyDescent="0.25">
      <c r="A731" s="251"/>
      <c r="C731" s="251"/>
      <c r="E731" s="250"/>
      <c r="F731" s="252"/>
      <c r="G731" s="253"/>
      <c r="H731" s="253"/>
    </row>
    <row r="732" spans="1:8" x14ac:dyDescent="0.25">
      <c r="A732" s="251"/>
      <c r="C732" s="251"/>
      <c r="E732" s="250"/>
      <c r="F732" s="252"/>
      <c r="G732" s="253"/>
      <c r="H732" s="253"/>
    </row>
    <row r="733" spans="1:8" x14ac:dyDescent="0.25">
      <c r="A733" s="254" t="s">
        <v>293</v>
      </c>
      <c r="B733" s="260" t="s">
        <v>294</v>
      </c>
      <c r="C733" s="254"/>
      <c r="D733" s="260"/>
      <c r="E733" s="255"/>
      <c r="F733" s="256"/>
      <c r="G733" s="257"/>
      <c r="H733" s="257"/>
    </row>
    <row r="734" spans="1:8" x14ac:dyDescent="0.25">
      <c r="A734" s="254"/>
      <c r="B734" s="260"/>
      <c r="C734" s="254" t="s">
        <v>295</v>
      </c>
      <c r="D734" s="260" t="s">
        <v>1</v>
      </c>
      <c r="E734" s="255" t="s">
        <v>296</v>
      </c>
      <c r="F734" s="256" t="s">
        <v>297</v>
      </c>
      <c r="G734" s="257" t="s">
        <v>298</v>
      </c>
      <c r="H734" s="257" t="s">
        <v>299</v>
      </c>
    </row>
    <row r="735" spans="1:8" x14ac:dyDescent="0.25">
      <c r="A735" s="254"/>
      <c r="B735" s="260"/>
      <c r="C735" s="254"/>
      <c r="D735" s="260"/>
      <c r="E735" s="255"/>
      <c r="F735" s="256"/>
      <c r="G735" s="257"/>
      <c r="H735" s="257"/>
    </row>
    <row r="736" spans="1:8" x14ac:dyDescent="0.25">
      <c r="A736" s="258" t="s">
        <v>300</v>
      </c>
      <c r="B736" s="261" t="s">
        <v>534</v>
      </c>
      <c r="C736" s="258"/>
      <c r="D736" s="261"/>
      <c r="E736" s="259" t="s">
        <v>17</v>
      </c>
      <c r="F736" s="256" t="s">
        <v>302</v>
      </c>
      <c r="G736" s="257"/>
      <c r="H736" s="257"/>
    </row>
    <row r="737" spans="1:8" x14ac:dyDescent="0.25">
      <c r="A737" s="254"/>
      <c r="B737" s="260">
        <v>2</v>
      </c>
      <c r="C737" s="254" t="s">
        <v>535</v>
      </c>
      <c r="D737" s="260" t="s">
        <v>536</v>
      </c>
      <c r="E737" s="255" t="s">
        <v>17</v>
      </c>
      <c r="F737" s="256">
        <v>1</v>
      </c>
      <c r="G737" s="257">
        <v>0.17</v>
      </c>
      <c r="H737" s="257">
        <v>0.17</v>
      </c>
    </row>
    <row r="738" spans="1:8" x14ac:dyDescent="0.25">
      <c r="A738" s="254"/>
      <c r="B738" s="260"/>
      <c r="C738" s="254"/>
      <c r="D738" s="260" t="s">
        <v>533</v>
      </c>
      <c r="E738" s="255"/>
      <c r="F738" s="256"/>
      <c r="G738" s="257"/>
      <c r="H738" s="257">
        <v>0.17</v>
      </c>
    </row>
    <row r="739" spans="1:8" x14ac:dyDescent="0.25">
      <c r="A739" s="254"/>
      <c r="B739" s="260"/>
      <c r="C739" s="254"/>
      <c r="D739" s="260" t="s">
        <v>303</v>
      </c>
      <c r="E739" s="255"/>
      <c r="F739" s="256"/>
      <c r="G739" s="257"/>
      <c r="H739" s="257"/>
    </row>
    <row r="740" spans="1:8" x14ac:dyDescent="0.25">
      <c r="A740" s="254"/>
      <c r="B740" s="260" t="s">
        <v>304</v>
      </c>
      <c r="C740" s="254" t="s">
        <v>514</v>
      </c>
      <c r="D740" s="260" t="s">
        <v>515</v>
      </c>
      <c r="E740" s="255" t="s">
        <v>21</v>
      </c>
      <c r="F740" s="256">
        <v>0.01</v>
      </c>
      <c r="G740" s="257">
        <v>17.25</v>
      </c>
      <c r="H740" s="257">
        <v>0.17</v>
      </c>
    </row>
    <row r="741" spans="1:8" x14ac:dyDescent="0.25">
      <c r="A741" s="254"/>
      <c r="B741" s="260" t="s">
        <v>304</v>
      </c>
      <c r="C741" s="254" t="s">
        <v>516</v>
      </c>
      <c r="D741" s="260" t="s">
        <v>517</v>
      </c>
      <c r="E741" s="255" t="s">
        <v>21</v>
      </c>
      <c r="F741" s="256">
        <v>0.01</v>
      </c>
      <c r="G741" s="257">
        <v>21.22</v>
      </c>
      <c r="H741" s="257">
        <v>0.21</v>
      </c>
    </row>
    <row r="742" spans="1:8" x14ac:dyDescent="0.25">
      <c r="A742" s="254"/>
      <c r="B742" s="260"/>
      <c r="C742" s="254"/>
      <c r="D742" s="260" t="s">
        <v>307</v>
      </c>
      <c r="E742" s="255"/>
      <c r="F742" s="256"/>
      <c r="G742" s="257"/>
      <c r="H742" s="257">
        <v>0.38</v>
      </c>
    </row>
    <row r="743" spans="1:8" x14ac:dyDescent="0.25">
      <c r="A743" s="254"/>
      <c r="B743" s="260"/>
      <c r="C743" s="254"/>
      <c r="D743" s="260" t="s">
        <v>308</v>
      </c>
      <c r="E743" s="255"/>
      <c r="F743" s="256"/>
      <c r="G743" s="257"/>
      <c r="H743" s="257">
        <v>0.55000000000000004</v>
      </c>
    </row>
    <row r="744" spans="1:8" x14ac:dyDescent="0.25">
      <c r="A744" s="254"/>
      <c r="B744" s="260"/>
      <c r="C744" s="254"/>
      <c r="D744" s="260" t="s">
        <v>309</v>
      </c>
      <c r="E744" s="255"/>
      <c r="F744" s="256">
        <v>0</v>
      </c>
      <c r="G744" s="257"/>
      <c r="H744" s="257">
        <v>0</v>
      </c>
    </row>
    <row r="745" spans="1:8" x14ac:dyDescent="0.25">
      <c r="A745" s="254"/>
      <c r="B745" s="260"/>
      <c r="C745" s="254"/>
      <c r="D745" s="260" t="s">
        <v>310</v>
      </c>
      <c r="E745" s="255"/>
      <c r="F745" s="256"/>
      <c r="G745" s="257"/>
      <c r="H745" s="257">
        <v>0.55000000000000004</v>
      </c>
    </row>
    <row r="746" spans="1:8" x14ac:dyDescent="0.25">
      <c r="A746" s="254"/>
      <c r="B746" s="260"/>
      <c r="C746" s="254"/>
      <c r="D746" s="260" t="s">
        <v>311</v>
      </c>
      <c r="E746" s="255"/>
      <c r="F746" s="256"/>
      <c r="G746" s="257"/>
      <c r="H746" s="257">
        <v>0.55000000000000004</v>
      </c>
    </row>
    <row r="747" spans="1:8" x14ac:dyDescent="0.25">
      <c r="A747" s="251"/>
      <c r="C747" s="251"/>
      <c r="E747" s="250"/>
      <c r="F747" s="252"/>
      <c r="G747" s="253"/>
      <c r="H747" s="253"/>
    </row>
    <row r="748" spans="1:8" x14ac:dyDescent="0.25">
      <c r="A748" s="251"/>
      <c r="C748" s="251"/>
      <c r="E748" s="250"/>
      <c r="F748" s="252"/>
      <c r="G748" s="253"/>
      <c r="H748" s="253"/>
    </row>
    <row r="749" spans="1:8" x14ac:dyDescent="0.25">
      <c r="A749" s="254" t="s">
        <v>293</v>
      </c>
      <c r="B749" s="260" t="s">
        <v>294</v>
      </c>
      <c r="C749" s="254"/>
      <c r="D749" s="260"/>
      <c r="E749" s="255"/>
      <c r="F749" s="256"/>
      <c r="G749" s="257"/>
      <c r="H749" s="257"/>
    </row>
    <row r="750" spans="1:8" x14ac:dyDescent="0.25">
      <c r="A750" s="254"/>
      <c r="B750" s="260"/>
      <c r="C750" s="254" t="s">
        <v>295</v>
      </c>
      <c r="D750" s="260" t="s">
        <v>1</v>
      </c>
      <c r="E750" s="255" t="s">
        <v>296</v>
      </c>
      <c r="F750" s="256" t="s">
        <v>297</v>
      </c>
      <c r="G750" s="257" t="s">
        <v>298</v>
      </c>
      <c r="H750" s="257" t="s">
        <v>299</v>
      </c>
    </row>
    <row r="751" spans="1:8" x14ac:dyDescent="0.25">
      <c r="A751" s="254"/>
      <c r="B751" s="260"/>
      <c r="C751" s="254"/>
      <c r="D751" s="260"/>
      <c r="E751" s="255"/>
      <c r="F751" s="256"/>
      <c r="G751" s="257"/>
      <c r="H751" s="257"/>
    </row>
    <row r="752" spans="1:8" ht="30" x14ac:dyDescent="0.25">
      <c r="A752" s="258" t="s">
        <v>300</v>
      </c>
      <c r="B752" s="261" t="s">
        <v>537</v>
      </c>
      <c r="C752" s="258"/>
      <c r="D752" s="261"/>
      <c r="E752" s="259" t="s">
        <v>17</v>
      </c>
      <c r="F752" s="256" t="s">
        <v>302</v>
      </c>
      <c r="G752" s="257"/>
      <c r="H752" s="257"/>
    </row>
    <row r="753" spans="1:8" x14ac:dyDescent="0.25">
      <c r="A753" s="254"/>
      <c r="B753" s="260">
        <v>2</v>
      </c>
      <c r="C753" s="254" t="s">
        <v>538</v>
      </c>
      <c r="D753" s="260" t="s">
        <v>539</v>
      </c>
      <c r="E753" s="255" t="s">
        <v>17</v>
      </c>
      <c r="F753" s="256">
        <v>1</v>
      </c>
      <c r="G753" s="257">
        <v>0.28000000000000003</v>
      </c>
      <c r="H753" s="257">
        <v>0.28000000000000003</v>
      </c>
    </row>
    <row r="754" spans="1:8" x14ac:dyDescent="0.25">
      <c r="A754" s="254"/>
      <c r="B754" s="260"/>
      <c r="C754" s="254"/>
      <c r="D754" s="260" t="s">
        <v>533</v>
      </c>
      <c r="E754" s="255"/>
      <c r="F754" s="256"/>
      <c r="G754" s="257"/>
      <c r="H754" s="257">
        <v>0.28000000000000003</v>
      </c>
    </row>
    <row r="755" spans="1:8" x14ac:dyDescent="0.25">
      <c r="A755" s="254"/>
      <c r="B755" s="260"/>
      <c r="C755" s="254"/>
      <c r="D755" s="260" t="s">
        <v>303</v>
      </c>
      <c r="E755" s="255"/>
      <c r="F755" s="256"/>
      <c r="G755" s="257"/>
      <c r="H755" s="257"/>
    </row>
    <row r="756" spans="1:8" x14ac:dyDescent="0.25">
      <c r="A756" s="254"/>
      <c r="B756" s="260" t="s">
        <v>304</v>
      </c>
      <c r="C756" s="254" t="s">
        <v>514</v>
      </c>
      <c r="D756" s="260" t="s">
        <v>515</v>
      </c>
      <c r="E756" s="255" t="s">
        <v>21</v>
      </c>
      <c r="F756" s="256">
        <v>0.01</v>
      </c>
      <c r="G756" s="257">
        <v>17.25</v>
      </c>
      <c r="H756" s="257">
        <v>0.17</v>
      </c>
    </row>
    <row r="757" spans="1:8" x14ac:dyDescent="0.25">
      <c r="A757" s="254"/>
      <c r="B757" s="260" t="s">
        <v>304</v>
      </c>
      <c r="C757" s="254" t="s">
        <v>516</v>
      </c>
      <c r="D757" s="260" t="s">
        <v>517</v>
      </c>
      <c r="E757" s="255" t="s">
        <v>21</v>
      </c>
      <c r="F757" s="256">
        <v>0.01</v>
      </c>
      <c r="G757" s="257">
        <v>21.22</v>
      </c>
      <c r="H757" s="257">
        <v>0.21</v>
      </c>
    </row>
    <row r="758" spans="1:8" x14ac:dyDescent="0.25">
      <c r="A758" s="254"/>
      <c r="B758" s="260"/>
      <c r="C758" s="254"/>
      <c r="D758" s="260" t="s">
        <v>307</v>
      </c>
      <c r="E758" s="255"/>
      <c r="F758" s="256"/>
      <c r="G758" s="257"/>
      <c r="H758" s="257">
        <v>0.38</v>
      </c>
    </row>
    <row r="759" spans="1:8" x14ac:dyDescent="0.25">
      <c r="A759" s="254"/>
      <c r="B759" s="260"/>
      <c r="C759" s="254"/>
      <c r="D759" s="260" t="s">
        <v>308</v>
      </c>
      <c r="E759" s="255"/>
      <c r="F759" s="256"/>
      <c r="G759" s="257"/>
      <c r="H759" s="257">
        <v>0.66</v>
      </c>
    </row>
    <row r="760" spans="1:8" x14ac:dyDescent="0.25">
      <c r="A760" s="254"/>
      <c r="B760" s="260"/>
      <c r="C760" s="254"/>
      <c r="D760" s="260" t="s">
        <v>309</v>
      </c>
      <c r="E760" s="255"/>
      <c r="F760" s="256">
        <v>0</v>
      </c>
      <c r="G760" s="257"/>
      <c r="H760" s="257">
        <v>0</v>
      </c>
    </row>
    <row r="761" spans="1:8" x14ac:dyDescent="0.25">
      <c r="A761" s="254"/>
      <c r="B761" s="260"/>
      <c r="C761" s="254"/>
      <c r="D761" s="260" t="s">
        <v>310</v>
      </c>
      <c r="E761" s="255"/>
      <c r="F761" s="256"/>
      <c r="G761" s="257"/>
      <c r="H761" s="257">
        <v>0.66</v>
      </c>
    </row>
    <row r="762" spans="1:8" x14ac:dyDescent="0.25">
      <c r="A762" s="254"/>
      <c r="B762" s="260"/>
      <c r="C762" s="254"/>
      <c r="D762" s="260" t="s">
        <v>311</v>
      </c>
      <c r="E762" s="255"/>
      <c r="F762" s="256"/>
      <c r="G762" s="257"/>
      <c r="H762" s="257">
        <v>0.66</v>
      </c>
    </row>
    <row r="763" spans="1:8" x14ac:dyDescent="0.25">
      <c r="A763" s="251"/>
      <c r="C763" s="251"/>
      <c r="E763" s="250"/>
      <c r="F763" s="252"/>
      <c r="G763" s="253"/>
      <c r="H763" s="253"/>
    </row>
    <row r="764" spans="1:8" x14ac:dyDescent="0.25">
      <c r="A764" s="251"/>
      <c r="C764" s="251"/>
      <c r="E764" s="250"/>
      <c r="F764" s="252"/>
      <c r="G764" s="253"/>
      <c r="H764" s="253"/>
    </row>
    <row r="765" spans="1:8" x14ac:dyDescent="0.25">
      <c r="A765" s="254" t="s">
        <v>293</v>
      </c>
      <c r="B765" s="260" t="s">
        <v>294</v>
      </c>
      <c r="C765" s="254"/>
      <c r="D765" s="260"/>
      <c r="E765" s="255"/>
      <c r="F765" s="256"/>
      <c r="G765" s="257"/>
      <c r="H765" s="257"/>
    </row>
    <row r="766" spans="1:8" x14ac:dyDescent="0.25">
      <c r="A766" s="254"/>
      <c r="B766" s="260"/>
      <c r="C766" s="254" t="s">
        <v>295</v>
      </c>
      <c r="D766" s="260" t="s">
        <v>1</v>
      </c>
      <c r="E766" s="255" t="s">
        <v>296</v>
      </c>
      <c r="F766" s="256" t="s">
        <v>297</v>
      </c>
      <c r="G766" s="257" t="s">
        <v>298</v>
      </c>
      <c r="H766" s="257" t="s">
        <v>299</v>
      </c>
    </row>
    <row r="767" spans="1:8" x14ac:dyDescent="0.25">
      <c r="A767" s="254"/>
      <c r="B767" s="260"/>
      <c r="C767" s="254"/>
      <c r="D767" s="260"/>
      <c r="E767" s="255"/>
      <c r="F767" s="256"/>
      <c r="G767" s="257"/>
      <c r="H767" s="257"/>
    </row>
    <row r="768" spans="1:8" x14ac:dyDescent="0.25">
      <c r="A768" s="258" t="s">
        <v>300</v>
      </c>
      <c r="B768" s="261" t="s">
        <v>540</v>
      </c>
      <c r="C768" s="258"/>
      <c r="D768" s="261"/>
      <c r="E768" s="259" t="s">
        <v>17</v>
      </c>
      <c r="F768" s="256" t="s">
        <v>302</v>
      </c>
      <c r="G768" s="257"/>
      <c r="H768" s="257"/>
    </row>
    <row r="769" spans="1:8" x14ac:dyDescent="0.25">
      <c r="A769" s="254"/>
      <c r="B769" s="260">
        <v>2</v>
      </c>
      <c r="C769" s="254" t="s">
        <v>541</v>
      </c>
      <c r="D769" s="260" t="s">
        <v>542</v>
      </c>
      <c r="E769" s="255" t="s">
        <v>17</v>
      </c>
      <c r="F769" s="256">
        <v>1</v>
      </c>
      <c r="G769" s="257">
        <v>7.0000000000000007E-2</v>
      </c>
      <c r="H769" s="257">
        <v>7.0000000000000007E-2</v>
      </c>
    </row>
    <row r="770" spans="1:8" x14ac:dyDescent="0.25">
      <c r="A770" s="254"/>
      <c r="B770" s="260"/>
      <c r="C770" s="254"/>
      <c r="D770" s="260" t="s">
        <v>533</v>
      </c>
      <c r="E770" s="255"/>
      <c r="F770" s="256"/>
      <c r="G770" s="257"/>
      <c r="H770" s="257">
        <v>7.0000000000000007E-2</v>
      </c>
    </row>
    <row r="771" spans="1:8" x14ac:dyDescent="0.25">
      <c r="A771" s="254"/>
      <c r="B771" s="260"/>
      <c r="C771" s="254"/>
      <c r="D771" s="260" t="s">
        <v>308</v>
      </c>
      <c r="E771" s="255"/>
      <c r="F771" s="256"/>
      <c r="G771" s="257"/>
      <c r="H771" s="257">
        <v>7.0000000000000007E-2</v>
      </c>
    </row>
    <row r="772" spans="1:8" x14ac:dyDescent="0.25">
      <c r="A772" s="254"/>
      <c r="B772" s="260"/>
      <c r="C772" s="254"/>
      <c r="D772" s="260" t="s">
        <v>309</v>
      </c>
      <c r="E772" s="255"/>
      <c r="F772" s="256">
        <v>0</v>
      </c>
      <c r="G772" s="257"/>
      <c r="H772" s="257">
        <v>0</v>
      </c>
    </row>
    <row r="773" spans="1:8" x14ac:dyDescent="0.25">
      <c r="A773" s="254"/>
      <c r="B773" s="260"/>
      <c r="C773" s="254"/>
      <c r="D773" s="260" t="s">
        <v>310</v>
      </c>
      <c r="E773" s="255"/>
      <c r="F773" s="256"/>
      <c r="G773" s="257"/>
      <c r="H773" s="257">
        <v>7.0000000000000007E-2</v>
      </c>
    </row>
    <row r="774" spans="1:8" x14ac:dyDescent="0.25">
      <c r="A774" s="254"/>
      <c r="B774" s="260"/>
      <c r="C774" s="254"/>
      <c r="D774" s="260" t="s">
        <v>311</v>
      </c>
      <c r="E774" s="255"/>
      <c r="F774" s="256"/>
      <c r="G774" s="257"/>
      <c r="H774" s="257">
        <v>7.0000000000000007E-2</v>
      </c>
    </row>
    <row r="775" spans="1:8" x14ac:dyDescent="0.25">
      <c r="A775" s="251"/>
      <c r="C775" s="251"/>
      <c r="E775" s="250"/>
      <c r="F775" s="252"/>
      <c r="G775" s="253"/>
      <c r="H775" s="253"/>
    </row>
    <row r="776" spans="1:8" x14ac:dyDescent="0.25">
      <c r="A776" s="251"/>
      <c r="C776" s="251"/>
      <c r="E776" s="250"/>
      <c r="F776" s="252"/>
      <c r="G776" s="253"/>
      <c r="H776" s="253"/>
    </row>
    <row r="777" spans="1:8" x14ac:dyDescent="0.25">
      <c r="A777" s="254" t="s">
        <v>293</v>
      </c>
      <c r="B777" s="260" t="s">
        <v>294</v>
      </c>
      <c r="C777" s="254"/>
      <c r="D777" s="260"/>
      <c r="E777" s="255"/>
      <c r="F777" s="256"/>
      <c r="G777" s="257"/>
      <c r="H777" s="257"/>
    </row>
    <row r="778" spans="1:8" x14ac:dyDescent="0.25">
      <c r="A778" s="254"/>
      <c r="B778" s="260"/>
      <c r="C778" s="254" t="s">
        <v>295</v>
      </c>
      <c r="D778" s="260" t="s">
        <v>1</v>
      </c>
      <c r="E778" s="255" t="s">
        <v>296</v>
      </c>
      <c r="F778" s="256" t="s">
        <v>297</v>
      </c>
      <c r="G778" s="257" t="s">
        <v>298</v>
      </c>
      <c r="H778" s="257" t="s">
        <v>299</v>
      </c>
    </row>
    <row r="779" spans="1:8" x14ac:dyDescent="0.25">
      <c r="A779" s="254"/>
      <c r="B779" s="260"/>
      <c r="C779" s="254"/>
      <c r="D779" s="260"/>
      <c r="E779" s="255"/>
      <c r="F779" s="256"/>
      <c r="G779" s="257"/>
      <c r="H779" s="257"/>
    </row>
    <row r="780" spans="1:8" x14ac:dyDescent="0.25">
      <c r="A780" s="258" t="s">
        <v>300</v>
      </c>
      <c r="B780" s="261" t="s">
        <v>301</v>
      </c>
      <c r="C780" s="258"/>
      <c r="D780" s="261"/>
      <c r="E780" s="259" t="s">
        <v>21</v>
      </c>
      <c r="F780" s="256" t="s">
        <v>302</v>
      </c>
      <c r="G780" s="257"/>
      <c r="H780" s="257"/>
    </row>
    <row r="781" spans="1:8" x14ac:dyDescent="0.25">
      <c r="A781" s="254"/>
      <c r="B781" s="260"/>
      <c r="C781" s="254"/>
      <c r="D781" s="260" t="s">
        <v>303</v>
      </c>
      <c r="E781" s="255"/>
      <c r="F781" s="256"/>
      <c r="G781" s="257"/>
      <c r="H781" s="257"/>
    </row>
    <row r="782" spans="1:8" x14ac:dyDescent="0.25">
      <c r="A782" s="254"/>
      <c r="B782" s="260" t="s">
        <v>304</v>
      </c>
      <c r="C782" s="254" t="s">
        <v>305</v>
      </c>
      <c r="D782" s="260" t="s">
        <v>306</v>
      </c>
      <c r="E782" s="255" t="s">
        <v>21</v>
      </c>
      <c r="F782" s="256">
        <v>1</v>
      </c>
      <c r="G782" s="257">
        <v>16.43</v>
      </c>
      <c r="H782" s="257">
        <v>16.43</v>
      </c>
    </row>
    <row r="783" spans="1:8" x14ac:dyDescent="0.25">
      <c r="A783" s="254"/>
      <c r="B783" s="260"/>
      <c r="C783" s="254"/>
      <c r="D783" s="260" t="s">
        <v>307</v>
      </c>
      <c r="E783" s="255"/>
      <c r="F783" s="256"/>
      <c r="G783" s="257"/>
      <c r="H783" s="257">
        <v>16.43</v>
      </c>
    </row>
    <row r="784" spans="1:8" x14ac:dyDescent="0.25">
      <c r="A784" s="254"/>
      <c r="B784" s="260"/>
      <c r="C784" s="254"/>
      <c r="D784" s="260" t="s">
        <v>308</v>
      </c>
      <c r="E784" s="255"/>
      <c r="F784" s="256"/>
      <c r="G784" s="257"/>
      <c r="H784" s="257">
        <v>16.43</v>
      </c>
    </row>
    <row r="785" spans="1:8" x14ac:dyDescent="0.25">
      <c r="A785" s="254"/>
      <c r="B785" s="260"/>
      <c r="C785" s="254"/>
      <c r="D785" s="260" t="s">
        <v>309</v>
      </c>
      <c r="E785" s="255"/>
      <c r="F785" s="256">
        <v>0</v>
      </c>
      <c r="G785" s="257"/>
      <c r="H785" s="257">
        <v>0</v>
      </c>
    </row>
    <row r="786" spans="1:8" x14ac:dyDescent="0.25">
      <c r="A786" s="254"/>
      <c r="B786" s="260"/>
      <c r="C786" s="254"/>
      <c r="D786" s="260" t="s">
        <v>310</v>
      </c>
      <c r="E786" s="255"/>
      <c r="F786" s="256"/>
      <c r="G786" s="257"/>
      <c r="H786" s="257">
        <v>16.43</v>
      </c>
    </row>
    <row r="787" spans="1:8" x14ac:dyDescent="0.25">
      <c r="A787" s="254"/>
      <c r="B787" s="260"/>
      <c r="C787" s="254"/>
      <c r="D787" s="260" t="s">
        <v>311</v>
      </c>
      <c r="E787" s="255"/>
      <c r="F787" s="256"/>
      <c r="G787" s="257"/>
      <c r="H787" s="257">
        <v>16.43</v>
      </c>
    </row>
    <row r="791" spans="1:8" x14ac:dyDescent="0.25">
      <c r="A791" s="68" t="s">
        <v>291</v>
      </c>
      <c r="B791" s="104"/>
      <c r="C791" s="77"/>
      <c r="D791" s="104"/>
      <c r="E791" s="248"/>
      <c r="F791" s="77"/>
    </row>
    <row r="792" spans="1:8" x14ac:dyDescent="0.25">
      <c r="A792" s="77"/>
      <c r="B792" s="104"/>
      <c r="C792" s="77"/>
      <c r="D792" s="104"/>
      <c r="E792" s="248"/>
      <c r="F792" s="77"/>
    </row>
    <row r="793" spans="1:8" x14ac:dyDescent="0.25">
      <c r="A793" s="77"/>
      <c r="B793" s="104"/>
      <c r="C793" s="77"/>
      <c r="D793" s="104"/>
      <c r="E793" s="248"/>
      <c r="F793" s="77"/>
    </row>
    <row r="794" spans="1:8" x14ac:dyDescent="0.25">
      <c r="A794" s="77"/>
      <c r="B794" s="104"/>
      <c r="C794" s="77"/>
      <c r="D794" s="104"/>
      <c r="E794" s="248"/>
      <c r="F794" s="77"/>
    </row>
    <row r="795" spans="1:8" x14ac:dyDescent="0.25">
      <c r="A795" s="77"/>
      <c r="B795" s="104"/>
      <c r="C795" s="77"/>
      <c r="D795" s="104"/>
      <c r="E795" s="248"/>
      <c r="F795" s="77"/>
    </row>
    <row r="796" spans="1:8" x14ac:dyDescent="0.25">
      <c r="A796" s="77"/>
      <c r="B796" s="104"/>
      <c r="C796" s="103"/>
      <c r="D796" s="315" t="s">
        <v>282</v>
      </c>
      <c r="E796" s="315"/>
      <c r="F796" s="315"/>
    </row>
    <row r="797" spans="1:8" x14ac:dyDescent="0.25">
      <c r="A797" s="77"/>
      <c r="B797" s="104"/>
      <c r="C797" s="104"/>
      <c r="D797" s="336" t="s">
        <v>116</v>
      </c>
      <c r="E797" s="336"/>
      <c r="F797" s="336"/>
    </row>
    <row r="798" spans="1:8" x14ac:dyDescent="0.25">
      <c r="A798" s="77"/>
      <c r="B798" s="105"/>
      <c r="C798" s="105"/>
      <c r="D798" s="332" t="s">
        <v>260</v>
      </c>
      <c r="E798" s="332"/>
      <c r="F798" s="332"/>
    </row>
    <row r="799" spans="1:8" x14ac:dyDescent="0.25">
      <c r="A799" s="77"/>
      <c r="B799" s="104"/>
      <c r="C799" s="103"/>
      <c r="D799" s="332" t="s">
        <v>124</v>
      </c>
      <c r="E799" s="332"/>
      <c r="F799" s="332"/>
    </row>
    <row r="800" spans="1:8" x14ac:dyDescent="0.25">
      <c r="A800" s="106"/>
      <c r="B800" s="106"/>
      <c r="C800" s="106"/>
      <c r="D800" s="333" t="s">
        <v>125</v>
      </c>
      <c r="E800" s="333"/>
      <c r="F800" s="333"/>
    </row>
  </sheetData>
  <mergeCells count="10">
    <mergeCell ref="A1:H1"/>
    <mergeCell ref="A2:H2"/>
    <mergeCell ref="A3:H3"/>
    <mergeCell ref="A4:H4"/>
    <mergeCell ref="A5:H5"/>
    <mergeCell ref="D796:F796"/>
    <mergeCell ref="D797:F797"/>
    <mergeCell ref="D798:F798"/>
    <mergeCell ref="D799:F799"/>
    <mergeCell ref="D800:F800"/>
  </mergeCells>
  <printOptions horizontalCentered="1"/>
  <pageMargins left="1.1811023622047245" right="0.51181102362204722" top="0.78740157480314965" bottom="0.78740157480314965" header="0.31496062992125984" footer="0.31496062992125984"/>
  <pageSetup paperSize="9" scale="45" orientation="portrait" verticalDpi="0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6</vt:i4>
      </vt:variant>
    </vt:vector>
  </HeadingPairs>
  <TitlesOfParts>
    <vt:vector size="11" baseType="lpstr">
      <vt:lpstr>Orcamento</vt:lpstr>
      <vt:lpstr>Cronograma</vt:lpstr>
      <vt:lpstr>BDI_UFFS</vt:lpstr>
      <vt:lpstr>BDI_EMPRESA</vt:lpstr>
      <vt:lpstr>Composicoes</vt:lpstr>
      <vt:lpstr>BDI_EMPRESA!Área_de_Impressão</vt:lpstr>
      <vt:lpstr>BDI_UFFS!Área_de_Impressão</vt:lpstr>
      <vt:lpstr>Composicoes!Área_de_Impressão</vt:lpstr>
      <vt:lpstr>Cronograma!Área_de_Impressão</vt:lpstr>
      <vt:lpstr>Orcamento!Área_de_Impressão</vt:lpstr>
      <vt:lpstr>Orcamento!Títulos_de_Impressão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claudivana.sistheren</dc:creator>
  <cp:lastModifiedBy>Francieli Anzilieiro</cp:lastModifiedBy>
  <cp:lastPrinted>2017-11-10T16:43:21Z</cp:lastPrinted>
  <dcterms:created xsi:type="dcterms:W3CDTF">2017-09-20T13:53:41Z</dcterms:created>
  <dcterms:modified xsi:type="dcterms:W3CDTF">2017-11-16T12:05:37Z</dcterms:modified>
</cp:coreProperties>
</file>